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0c239c49f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现金流总览" sheetId="1" r:id="Rd318ffbafa1945ed"/>
    <x:sheet xmlns:r="http://schemas.openxmlformats.org/officeDocument/2006/relationships" name="月度现金流" sheetId="2" r:id="Ra71f6e5d663f4278"/>
    <x:sheet xmlns:r="http://schemas.openxmlformats.org/officeDocument/2006/relationships" name="付款节点" sheetId="3" r:id="R76060fc4f30d406b"/>
    <x:sheet xmlns:r="http://schemas.openxmlformats.org/officeDocument/2006/relationships" name="待核实项目" sheetId="4" r:id="R1cb5a197b9974295"/>
    <x:sheet xmlns:r="http://schemas.openxmlformats.org/officeDocument/2006/relationships" name="情景测试" sheetId="5" r:id="Rac2063f0065544cf"/>
    <x:sheet xmlns:r="http://schemas.openxmlformats.org/officeDocument/2006/relationships" name="假设演示" sheetId="6" r:id="R7f571fe8d54643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#,##0.00;(#,##0.00);&quot;0.00&quot;"/>
    <x:numFmt numFmtId="202" formatCode="yyyy-mm"/>
    <x:numFmt numFmtId="203" formatCode="General"/>
    <x:numFmt numFmtId="204" formatCode="0.00"/>
  </x:numFmts>
  <x:fonts count="8">
    <x:font>
      <x:sz val="11"/>
      <x:name val="Carlito"/>
    </x:font>
    <x:font>
      <x:sz val="11"/>
      <x:color rgb="FF202A30"/>
      <x:name val="Microsoft YaHei"/>
    </x:font>
    <x:font>
      <x:sz val="17"/>
      <x:color rgb="FF202A30"/>
      <x:name val="Microsoft YaHei"/>
    </x:font>
    <x:font>
      <x:sz val="11"/>
      <x:color rgb="FF2454A4"/>
      <x:name val="Microsoft YaHei"/>
    </x:font>
    <x:font>
      <x:sz val="11"/>
      <x:color rgb="FFFFFFFF"/>
      <x:name val="Microsoft YaHei"/>
    </x:font>
    <x:font>
      <x:b/>
      <x:sz val="11"/>
      <x:color rgb="FFFFFFFF"/>
      <x:name val="Microsoft YaHei"/>
    </x:font>
    <x:font>
      <x:sz val="11"/>
      <x:color rgb="FF167044"/>
      <x:name val="Microsoft YaHei"/>
    </x:font>
    <x:font>
      <x:b/>
      <x:sz val="11"/>
      <x:color rgb="FF202A30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334D48"/>
      </x:patternFill>
    </x:fill>
    <x:fill>
      <x:patternFill patternType="solid">
        <x:fgColor rgb="FFE7EFE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AD7D2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A3023"/>
      </x:font>
      <x:fill>
        <x:patternFill>
          <x:bgColor rgb="FFFCE7E4"/>
        </x:patternFill>
      </x:fill>
    </x:dxf>
    <x:dxf>
      <x:font>
        <x:color rgb="FFAA3023"/>
      </x:font>
      <x:fill>
        <x:patternFill>
          <x:bgColor rgb="FFFCE7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8ae4f85024753" /><Relationship Type="http://schemas.openxmlformats.org/officeDocument/2006/relationships/theme" Target="/xl/theme/theme1.xml" Id="Rfde716c9068d44cb" /><Relationship Type="http://schemas.openxmlformats.org/officeDocument/2006/relationships/sharedStrings" Target="/xl/sharedStrings.xml" Id="Rfdbfa4ae2a764f99" /><Relationship Type="http://schemas.openxmlformats.org/officeDocument/2006/relationships/worksheet" Target="/xl/worksheets/sheet1.xml" Id="Rd318ffbafa1945ed" /><Relationship Type="http://schemas.openxmlformats.org/officeDocument/2006/relationships/worksheet" Target="/xl/worksheets/sheet2.xml" Id="Ra71f6e5d663f4278" /><Relationship Type="http://schemas.openxmlformats.org/officeDocument/2006/relationships/worksheet" Target="/xl/worksheets/sheet3.xml" Id="R76060fc4f30d406b" /><Relationship Type="http://schemas.openxmlformats.org/officeDocument/2006/relationships/worksheet" Target="/xl/worksheets/sheet4.xml" Id="R1cb5a197b9974295" /><Relationship Type="http://schemas.openxmlformats.org/officeDocument/2006/relationships/worksheet" Target="/xl/worksheets/sheet5.xml" Id="Rac2063f0065544cf" /><Relationship Type="http://schemas.openxmlformats.org/officeDocument/2006/relationships/worksheet" Target="/xl/worksheets/sheet6.xml" Id="R7f571fe8d54643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开业后现金流压力表</x:v>
      </x:c>
      <x:c r="B2" s="3"/>
      <x:c r="C2" s="3"/>
      <x:c r="D2" s="3"/>
      <x:c r="E2" s="3"/>
      <x:c r="F2" s="3"/>
      <x:c r="G2" s="3"/>
      <x:c r="H2" s="3"/>
    </x:row>
    <x:row r="3" ht="25" customHeight="1">
      <x:c r="A3" s="4" t="str">
        <x:v>v1.1  2026-10-09</x:v>
      </x:c>
      <x:c r="B3" s="4"/>
      <x:c r="C3" s="4"/>
      <x:c r="D3" s="4"/>
      <x:c r="E3" s="4"/>
      <x:c r="F3" s="4"/>
      <x:c r="G3" s="4"/>
      <x:c r="H3" s="4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开业现金起算日</x:v>
      </x:c>
      <x:c r="B5" s="7"/>
      <x:c r="C5" s="2" t="str">
        <x:v>开业月只填起算日及以后的收付款</x:v>
      </x:c>
      <x:c r="D5" s="2"/>
      <x:c r="E5" s="2"/>
      <x:c r="F5" s="2"/>
      <x:c r="G5" s="2"/>
      <x:c r="H5" s="2"/>
    </x:row>
    <x:row r="6" ht="25" customHeight="1">
      <x:c r="A6" s="2" t="str">
        <x:v>期初可支配现金（元）</x:v>
      </x:c>
      <x:c r="B6" s="8"/>
      <x:c r="C6" s="2" t="str">
        <x:v>实际余额剔除受限款；未付尾款在流出中列一次</x:v>
      </x:c>
      <x:c r="D6" s="2"/>
      <x:c r="E6" s="2"/>
      <x:c r="F6" s="2"/>
      <x:c r="G6" s="2"/>
      <x:c r="H6" s="2"/>
    </x:row>
    <x:row r="7" ht="25" customHeight="1">
      <x:c r="A7" s="2" t="str">
        <x:v>自设警戒余额（元）</x:v>
      </x:c>
      <x:c r="B7" s="8"/>
      <x:c r="C7" s="2" t="str">
        <x:v>可留空；由经营者自行设定</x:v>
      </x:c>
      <x:c r="D7" s="2"/>
      <x:c r="E7" s="2"/>
      <x:c r="F7" s="2"/>
      <x:c r="G7" s="2"/>
      <x:c r="H7" s="2"/>
    </x:row>
    <x:row r="8" ht="25" customHeight="1">
      <x:c r="A8" s="2" t="str">
        <x:v>期初余额依据</x:v>
      </x:c>
      <x:c r="B8" s="6"/>
      <x:c r="C8" s="2" t="str">
        <x:v>填银行核对记录编号及受限资金说明</x:v>
      </x:c>
      <x:c r="D8" s="2"/>
      <x:c r="E8" s="2"/>
      <x:c r="F8" s="2"/>
      <x:c r="G8" s="2"/>
      <x:c r="H8" s="2"/>
    </x:row>
    <x:row r="9" ht="25" customHeight="1">
      <x:c r="A9" s="2" t="str">
        <x:v>填写／核对负责人</x:v>
      </x:c>
      <x:c r="B9" s="6"/>
      <x:c r="C9" s="2" t="str">
        <x:v>填写经营者或财务负责人</x:v>
      </x:c>
      <x:c r="D9" s="2"/>
      <x:c r="E9" s="2"/>
      <x:c r="F9" s="2"/>
      <x:c r="G9" s="2"/>
      <x:c r="H9" s="2"/>
    </x:row>
    <x:row r="10" ht="25" customHeight="1">
      <x:c r="A10" s="2" t="str">
        <x:v>数据核对日期</x:v>
      </x:c>
      <x:c r="B10" s="7"/>
      <x:c r="C10" s="2" t="str">
        <x:v>填写实际复核日</x:v>
      </x:c>
      <x:c r="D10" s="2"/>
      <x:c r="E10" s="2"/>
      <x:c r="F10" s="2"/>
      <x:c r="G10" s="2"/>
      <x:c r="H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</x:row>
    <x:row r="12" ht="25" customHeight="1">
      <x:c r="A12" s="2" t="str">
        <x:v>金额单位：人民币元；黄色为输入。未知留空，确认无发生才填0。</x:v>
      </x:c>
      <x:c r="B12" s="2"/>
      <x:c r="C12" s="2"/>
      <x:c r="D12" s="2"/>
      <x:c r="E12" s="2"/>
      <x:c r="F12" s="2"/>
      <x:c r="G12" s="2"/>
      <x:c r="H12" s="2"/>
    </x:row>
    <x:row r="13" ht="30" customHeight="1">
      <x:c r="A13" s="11" t="str">
        <x:v>期间</x:v>
      </x:c>
      <x:c r="B13" s="11" t="str">
        <x:v>对应月份</x:v>
      </x:c>
      <x:c r="C13" s="11" t="str">
        <x:v>期初现金</x:v>
      </x:c>
      <x:c r="D13" s="11" t="str">
        <x:v>现金流入</x:v>
      </x:c>
      <x:c r="E13" s="11" t="str">
        <x:v>现金流出</x:v>
      </x:c>
      <x:c r="F13" s="11" t="str">
        <x:v>期末现金</x:v>
      </x:c>
      <x:c r="G13" s="11" t="str">
        <x:v>资金缺口</x:v>
      </x:c>
      <x:c r="H13" s="11" t="str">
        <x:v>数据完整性</x:v>
      </x:c>
    </x:row>
    <x:row r="14" ht="25" customHeight="1">
      <x:c r="A14" s="2" t="str">
        <x:v>开业月</x:v>
      </x:c>
      <x:c r="B14" s="15" t="str">
        <x:f>IF(ISNUMBER('月度现金流'!B5),'月度现金流'!B5,"")</x:f>
      </x:c>
      <x:c r="C14" s="13" t="str">
        <x:f>IF(ISNUMBER('月度现金流'!B8),'月度现金流'!B8,"")</x:f>
      </x:c>
      <x:c r="D14" s="13" t="str">
        <x:f>IF(ISNUMBER('月度现金流'!B12),'月度现金流'!B12,"")</x:f>
      </x:c>
      <x:c r="E14" s="13" t="str">
        <x:f>IF(ISNUMBER('月度现金流'!B24),'月度现金流'!B24,"")</x:f>
      </x:c>
      <x:c r="F14" s="13" t="str">
        <x:f>IF(ISNUMBER('月度现金流'!B26),'月度现金流'!B26,"")</x:f>
      </x:c>
      <x:c r="G14" s="13" t="str">
        <x:f>IF(ISNUMBER('月度现金流'!B27),'月度现金流'!B27,"")</x:f>
      </x:c>
      <x:c r="H14" s="12" t="str">
        <x:f>'月度现金流'!B28</x:f>
        <x:v>金额待补</x:v>
      </x:c>
    </x:row>
    <x:row r="15" ht="25" customHeight="1">
      <x:c r="A15" s="2" t="str">
        <x:v>第1月</x:v>
      </x:c>
      <x:c r="B15" s="15" t="str">
        <x:f>IF(ISNUMBER('月度现金流'!C5),'月度现金流'!C5,"")</x:f>
      </x:c>
      <x:c r="C15" s="13" t="str">
        <x:f>IF(ISNUMBER('月度现金流'!C8),'月度现金流'!C8,"")</x:f>
      </x:c>
      <x:c r="D15" s="13" t="str">
        <x:f>IF(ISNUMBER('月度现金流'!C12),'月度现金流'!C12,"")</x:f>
      </x:c>
      <x:c r="E15" s="13" t="str">
        <x:f>IF(ISNUMBER('月度现金流'!C24),'月度现金流'!C24,"")</x:f>
      </x:c>
      <x:c r="F15" s="13" t="str">
        <x:f>IF(ISNUMBER('月度现金流'!C26),'月度现金流'!C26,"")</x:f>
      </x:c>
      <x:c r="G15" s="13" t="str">
        <x:f>IF(ISNUMBER('月度现金流'!C27),'月度现金流'!C27,"")</x:f>
      </x:c>
      <x:c r="H15" s="12" t="str">
        <x:f>'月度现金流'!C28</x:f>
        <x:v>金额待补</x:v>
      </x:c>
    </x:row>
    <x:row r="16" ht="25" customHeight="1">
      <x:c r="A16" s="2" t="str">
        <x:v>第2月</x:v>
      </x:c>
      <x:c r="B16" s="15" t="str">
        <x:f>IF(ISNUMBER('月度现金流'!D5),'月度现金流'!D5,"")</x:f>
      </x:c>
      <x:c r="C16" s="13" t="str">
        <x:f>IF(ISNUMBER('月度现金流'!D8),'月度现金流'!D8,"")</x:f>
      </x:c>
      <x:c r="D16" s="13" t="str">
        <x:f>IF(ISNUMBER('月度现金流'!D12),'月度现金流'!D12,"")</x:f>
      </x:c>
      <x:c r="E16" s="13" t="str">
        <x:f>IF(ISNUMBER('月度现金流'!D24),'月度现金流'!D24,"")</x:f>
      </x:c>
      <x:c r="F16" s="13" t="str">
        <x:f>IF(ISNUMBER('月度现金流'!D26),'月度现金流'!D26,"")</x:f>
      </x:c>
      <x:c r="G16" s="13" t="str">
        <x:f>IF(ISNUMBER('月度现金流'!D27),'月度现金流'!D27,"")</x:f>
      </x:c>
      <x:c r="H16" s="12" t="str">
        <x:f>'月度现金流'!D28</x:f>
        <x:v>金额待补</x:v>
      </x:c>
    </x:row>
    <x:row r="17" ht="25" customHeight="1">
      <x:c r="A17" s="2" t="str">
        <x:v>第3月</x:v>
      </x:c>
      <x:c r="B17" s="15" t="str">
        <x:f>IF(ISNUMBER('月度现金流'!E5),'月度现金流'!E5,"")</x:f>
      </x:c>
      <x:c r="C17" s="13" t="str">
        <x:f>IF(ISNUMBER('月度现金流'!E8),'月度现金流'!E8,"")</x:f>
      </x:c>
      <x:c r="D17" s="13" t="str">
        <x:f>IF(ISNUMBER('月度现金流'!E12),'月度现金流'!E12,"")</x:f>
      </x:c>
      <x:c r="E17" s="13" t="str">
        <x:f>IF(ISNUMBER('月度现金流'!E24),'月度现金流'!E24,"")</x:f>
      </x:c>
      <x:c r="F17" s="13" t="str">
        <x:f>IF(ISNUMBER('月度现金流'!E26),'月度现金流'!E26,"")</x:f>
      </x:c>
      <x:c r="G17" s="13" t="str">
        <x:f>IF(ISNUMBER('月度现金流'!E27),'月度现金流'!E27,"")</x:f>
      </x:c>
      <x:c r="H17" s="12" t="str">
        <x:f>'月度现金流'!E28</x:f>
        <x:v>金额待补</x:v>
      </x:c>
    </x:row>
    <x:row r="18" ht="25" customHeight="1">
      <x:c r="A18" s="2" t="str">
        <x:v>第4月</x:v>
      </x:c>
      <x:c r="B18" s="15" t="str">
        <x:f>IF(ISNUMBER('月度现金流'!F5),'月度现金流'!F5,"")</x:f>
      </x:c>
      <x:c r="C18" s="13" t="str">
        <x:f>IF(ISNUMBER('月度现金流'!F8),'月度现金流'!F8,"")</x:f>
      </x:c>
      <x:c r="D18" s="13" t="str">
        <x:f>IF(ISNUMBER('月度现金流'!F12),'月度现金流'!F12,"")</x:f>
      </x:c>
      <x:c r="E18" s="13" t="str">
        <x:f>IF(ISNUMBER('月度现金流'!F24),'月度现金流'!F24,"")</x:f>
      </x:c>
      <x:c r="F18" s="13" t="str">
        <x:f>IF(ISNUMBER('月度现金流'!F26),'月度现金流'!F26,"")</x:f>
      </x:c>
      <x:c r="G18" s="13" t="str">
        <x:f>IF(ISNUMBER('月度现金流'!F27),'月度现金流'!F27,"")</x:f>
      </x:c>
      <x:c r="H18" s="12" t="str">
        <x:f>'月度现金流'!F28</x:f>
        <x:v>金额待补</x:v>
      </x:c>
    </x:row>
    <x:row r="19" ht="25" customHeight="1">
      <x:c r="A19" s="2" t="str">
        <x:v>第5月</x:v>
      </x:c>
      <x:c r="B19" s="15" t="str">
        <x:f>IF(ISNUMBER('月度现金流'!G5),'月度现金流'!G5,"")</x:f>
      </x:c>
      <x:c r="C19" s="13" t="str">
        <x:f>IF(ISNUMBER('月度现金流'!G8),'月度现金流'!G8,"")</x:f>
      </x:c>
      <x:c r="D19" s="13" t="str">
        <x:f>IF(ISNUMBER('月度现金流'!G12),'月度现金流'!G12,"")</x:f>
      </x:c>
      <x:c r="E19" s="13" t="str">
        <x:f>IF(ISNUMBER('月度现金流'!G24),'月度现金流'!G24,"")</x:f>
      </x:c>
      <x:c r="F19" s="13" t="str">
        <x:f>IF(ISNUMBER('月度现金流'!G26),'月度现金流'!G26,"")</x:f>
      </x:c>
      <x:c r="G19" s="13" t="str">
        <x:f>IF(ISNUMBER('月度现金流'!G27),'月度现金流'!G27,"")</x:f>
      </x:c>
      <x:c r="H19" s="12" t="str">
        <x:f>'月度现金流'!G28</x:f>
        <x:v>金额待补</x:v>
      </x:c>
    </x:row>
    <x:row r="20" ht="25" customHeight="1">
      <x:c r="A20" s="2" t="str">
        <x:v>第6月</x:v>
      </x:c>
      <x:c r="B20" s="15" t="str">
        <x:f>IF(ISNUMBER('月度现金流'!H5),'月度现金流'!H5,"")</x:f>
      </x:c>
      <x:c r="C20" s="13" t="str">
        <x:f>IF(ISNUMBER('月度现金流'!H8),'月度现金流'!H8,"")</x:f>
      </x:c>
      <x:c r="D20" s="13" t="str">
        <x:f>IF(ISNUMBER('月度现金流'!H12),'月度现金流'!H12,"")</x:f>
      </x:c>
      <x:c r="E20" s="13" t="str">
        <x:f>IF(ISNUMBER('月度现金流'!H24),'月度现金流'!H24,"")</x:f>
      </x:c>
      <x:c r="F20" s="13" t="str">
        <x:f>IF(ISNUMBER('月度现金流'!H26),'月度现金流'!H26,"")</x:f>
      </x:c>
      <x:c r="G20" s="13" t="str">
        <x:f>IF(ISNUMBER('月度现金流'!H27),'月度现金流'!H27,"")</x:f>
      </x:c>
      <x:c r="H20" s="12" t="str">
        <x:f>'月度现金流'!H28</x:f>
        <x:v>金额待补</x:v>
      </x:c>
    </x:row>
    <x:row r="21" ht="25" customHeight="1">
      <x:c r="A21" s="2"/>
      <x:c r="B21" s="2"/>
      <x:c r="C21" s="2"/>
      <x:c r="D21" s="2"/>
      <x:c r="E21" s="2"/>
      <x:c r="F21" s="2"/>
      <x:c r="G21" s="2"/>
      <x:c r="H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2" t="str">
        <x:v>七期最低期末现金（元）</x:v>
      </x:c>
      <x:c r="B23" s="14" t="str">
        <x:f>IF(COUNT(F14:F20)=7,MIN(F14:F20),"")</x:f>
      </x:c>
      <x:c r="C23" s="2"/>
      <x:c r="D23" s="2"/>
      <x:c r="E23" s="2"/>
      <x:c r="F23" s="2"/>
      <x:c r="G23" s="2"/>
      <x:c r="H23" s="2"/>
    </x:row>
    <x:row r="24" ht="25" customHeight="1">
      <x:c r="A24" s="2" t="str">
        <x:v>七期复核状态</x:v>
      </x:c>
      <x:c r="B24" s="2" t="str">
        <x:f>IF(COUNT(F14:F20)=7,"七期输入完整","尚有期间待补")</x:f>
        <x:v>尚有期间待补</x:v>
      </x:c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 t="str">
        <x:v>使用顺序</x:v>
      </x:c>
      <x:c r="B26" s="2"/>
      <x:c r="C26" s="2"/>
      <x:c r="D26" s="2"/>
      <x:c r="E26" s="2"/>
      <x:c r="F26" s="2"/>
      <x:c r="G26" s="2"/>
      <x:c r="H26" s="2"/>
    </x:row>
    <x:row r="27" ht="25" customHeight="1">
      <x:c r="A27" s="2" t="str">
        <x:v>1.填起算日和可支配现金；2.核对付款节点；3.按月填金额和依据。</x:v>
      </x:c>
      <x:c r="B27" s="2"/>
      <x:c r="C27" s="2"/>
      <x:c r="D27" s="2"/>
      <x:c r="E27" s="2"/>
      <x:c r="F27" s="2"/>
      <x:c r="G27" s="2"/>
      <x:c r="H27" s="2"/>
    </x:row>
    <x:row r="28" ht="25" customHeight="1">
      <x:c r="A28" s="2" t="str">
        <x:v>4.把未知项登记待核实；5.自行输入情景；6.查看缺口并核对月内日期。</x:v>
      </x:c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 t="str">
        <x:v>月末余额非负，仍可能月内缺钱；月度表不能证明每天都有钱。</x:v>
      </x:c>
      <x:c r="B30" s="2"/>
      <x:c r="C30" s="2"/>
      <x:c r="D30" s="2"/>
      <x:c r="E30" s="2"/>
      <x:c r="F30" s="2"/>
      <x:c r="G30" s="2"/>
      <x:c r="H30" s="2"/>
    </x:row>
    <x:row r="31" ht="25" customHeight="1">
      <x:c r="A31" s="2" t="str">
        <x:v>七期只是观察范围，不代表建议预留七个月资金。</x:v>
      </x:c>
      <x:c r="B31" s="2"/>
      <x:c r="C31" s="2"/>
      <x:c r="D31" s="2"/>
      <x:c r="E31" s="2"/>
      <x:c r="F31" s="2"/>
      <x:c r="G31" s="2"/>
      <x:c r="H31" s="2"/>
    </x:row>
    <x:row r="32" ht="25" customHeight="1">
      <x:c r="A32" s="2" t="str">
        <x:v>负余额是未覆盖缺口，不代表账户实际能透支。</x:v>
      </x:c>
      <x:c r="B32" s="2"/>
      <x:c r="C32" s="2"/>
      <x:c r="D32" s="2"/>
      <x:c r="E32" s="2"/>
      <x:c r="F32" s="2"/>
      <x:c r="G32" s="2"/>
      <x:c r="H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月度现金流</x:v>
      </x:c>
      <x:c r="B2" s="3"/>
      <x:c r="C2" s="3"/>
      <x:c r="D2" s="3"/>
      <x:c r="E2" s="3"/>
      <x:c r="F2" s="3"/>
      <x:c r="G2" s="3"/>
      <x:c r="H2" s="3"/>
    </x:row>
    <x:row r="3" ht="25" customHeight="1">
      <x:c r="A3" s="4" t="str">
        <x:v>按实际收付款月份填写；摊销不计入现金流。</x:v>
      </x:c>
      <x:c r="B3" s="4"/>
      <x:c r="C3" s="4"/>
      <x:c r="D3" s="4"/>
      <x:c r="E3" s="4"/>
      <x:c r="F3" s="4"/>
      <x:c r="G3" s="4"/>
      <x:c r="H3" s="4"/>
    </x:row>
    <x:row r="4" ht="30" customHeight="1">
      <x:c r="A4" s="11" t="str">
        <x:v>金额：人民币元</x:v>
      </x:c>
      <x:c r="B4" s="11" t="str">
        <x:v>开业月</x:v>
      </x:c>
      <x:c r="C4" s="11" t="str">
        <x:v>第1月</x:v>
      </x:c>
      <x:c r="D4" s="11" t="str">
        <x:v>第2月</x:v>
      </x:c>
      <x:c r="E4" s="11" t="str">
        <x:v>第3月</x:v>
      </x:c>
      <x:c r="F4" s="11" t="str">
        <x:v>第4月</x:v>
      </x:c>
      <x:c r="G4" s="11" t="str">
        <x:v>第5月</x:v>
      </x:c>
      <x:c r="H4" s="11" t="str">
        <x:v>第6月</x:v>
      </x:c>
    </x:row>
    <x:row r="5" ht="25" customHeight="1">
      <x:c r="A5" s="2" t="str">
        <x:v>对应月份</x:v>
      </x:c>
      <x:c r="B5" s="15" t="str">
        <x:f>IF(ISNUMBER('现金流总览'!$B$5),DATE(YEAR('现金流总览'!$B$5),MONTH('现金流总览'!$B$5)+0,1),"")</x:f>
      </x:c>
      <x:c r="C5" s="15" t="str">
        <x:f>IF(ISNUMBER('现金流总览'!$B$5),DATE(YEAR('现金流总览'!$B$5),MONTH('现金流总览'!$B$5)+1,1),"")</x:f>
      </x:c>
      <x:c r="D5" s="15" t="str">
        <x:f>IF(ISNUMBER('现金流总览'!$B$5),DATE(YEAR('现金流总览'!$B$5),MONTH('现金流总览'!$B$5)+2,1),"")</x:f>
      </x:c>
      <x:c r="E5" s="15" t="str">
        <x:f>IF(ISNUMBER('现金流总览'!$B$5),DATE(YEAR('现金流总览'!$B$5),MONTH('现金流总览'!$B$5)+3,1),"")</x:f>
      </x:c>
      <x:c r="F5" s="15" t="str">
        <x:f>IF(ISNUMBER('现金流总览'!$B$5),DATE(YEAR('现金流总览'!$B$5),MONTH('现金流总览'!$B$5)+4,1),"")</x:f>
      </x:c>
      <x:c r="G5" s="15" t="str">
        <x:f>IF(ISNUMBER('现金流总览'!$B$5),DATE(YEAR('现金流总览'!$B$5),MONTH('现金流总览'!$B$5)+5,1),"")</x:f>
      </x:c>
      <x:c r="H5" s="15" t="str">
        <x:f>IF(ISNUMBER('现金流总览'!$B$5),DATE(YEAR('现金流总览'!$B$5),MONTH('现金流总览'!$B$5)+6,1),"")</x:f>
      </x:c>
    </x:row>
    <x:row r="6" ht="42" customHeight="1">
      <x:c r="A6" s="2" t="str">
        <x:v>数据口径</x:v>
      </x:c>
      <x:c r="B6" s="18"/>
      <x:c r="C6" s="18"/>
      <x:c r="D6" s="18"/>
      <x:c r="E6" s="18"/>
      <x:c r="F6" s="18"/>
      <x:c r="G6" s="18"/>
      <x:c r="H6" s="18"/>
    </x:row>
    <x:row r="7" ht="42" customHeight="1">
      <x:c r="A7" s="2" t="str">
        <x:v>来源／假设编号</x:v>
      </x:c>
      <x:c r="B7" s="18"/>
      <x:c r="C7" s="18"/>
      <x:c r="D7" s="18"/>
      <x:c r="E7" s="18"/>
      <x:c r="F7" s="18"/>
      <x:c r="G7" s="18"/>
      <x:c r="H7" s="18"/>
    </x:row>
    <x:row r="8" ht="25" customHeight="1">
      <x:c r="A8" s="2" t="str">
        <x:v>期初现金</x:v>
      </x:c>
      <x:c r="B8" s="13" t="str">
        <x:f>IF(AND(ISNUMBER('现金流总览'!$B$6),'现金流总览'!$B$8&lt;&gt;""),'现金流总览'!$B$6,"")</x:f>
      </x:c>
      <x:c r="C8" s="14" t="str">
        <x:f>IF(ISNUMBER(B26),B26,"")</x:f>
      </x:c>
      <x:c r="D8" s="14" t="str">
        <x:f>IF(ISNUMBER(C26),C26,"")</x:f>
      </x:c>
      <x:c r="E8" s="14" t="str">
        <x:f>IF(ISNUMBER(D26),D26,"")</x:f>
      </x:c>
      <x:c r="F8" s="14" t="str">
        <x:f>IF(ISNUMBER(E26),E26,"")</x:f>
      </x:c>
      <x:c r="G8" s="14" t="str">
        <x:f>IF(ISNUMBER(F26),F26,"")</x:f>
      </x:c>
      <x:c r="H8" s="14" t="str">
        <x:f>IF(ISNUMBER(G26),G26,"")</x:f>
      </x:c>
    </x:row>
    <x:row r="9" ht="25" customHeight="1">
      <x:c r="A9" s="2" t="str">
        <x:v>营业到账（退款后）</x:v>
      </x:c>
      <x:c r="B9" s="8"/>
      <x:c r="C9" s="8"/>
      <x:c r="D9" s="8"/>
      <x:c r="E9" s="8"/>
      <x:c r="F9" s="8"/>
      <x:c r="G9" s="8"/>
      <x:c r="H9" s="8"/>
    </x:row>
    <x:row r="10" ht="25" customHeight="1">
      <x:c r="A10" s="2" t="str">
        <x:v>新增出资／借款到账</x:v>
      </x:c>
      <x:c r="B10" s="8"/>
      <x:c r="C10" s="8"/>
      <x:c r="D10" s="8"/>
      <x:c r="E10" s="8"/>
      <x:c r="F10" s="8"/>
      <x:c r="G10" s="8"/>
      <x:c r="H10" s="8"/>
    </x:row>
    <x:row r="11" ht="25" customHeight="1">
      <x:c r="A11" s="2" t="str">
        <x:v>其他现金流入</x:v>
      </x:c>
      <x:c r="B11" s="8"/>
      <x:c r="C11" s="8"/>
      <x:c r="D11" s="8"/>
      <x:c r="E11" s="8"/>
      <x:c r="F11" s="8"/>
      <x:c r="G11" s="8"/>
      <x:c r="H11" s="8"/>
    </x:row>
    <x:row r="12" ht="25" customHeight="1">
      <x:c r="A12" s="21" t="str">
        <x:v>流入合计</x:v>
      </x:c>
      <x:c r="B12" s="22" t="str">
        <x:f>IF(COUNT(B9:B11)=3,SUM(B9:B11),"")</x:f>
      </x:c>
      <x:c r="C12" s="22" t="str">
        <x:f>IF(COUNT(C9:C11)=3,SUM(C9:C11),"")</x:f>
      </x:c>
      <x:c r="D12" s="22" t="str">
        <x:f>IF(COUNT(D9:D11)=3,SUM(D9:D11),"")</x:f>
      </x:c>
      <x:c r="E12" s="22" t="str">
        <x:f>IF(COUNT(E9:E11)=3,SUM(E9:E11),"")</x:f>
      </x:c>
      <x:c r="F12" s="22" t="str">
        <x:f>IF(COUNT(F9:F11)=3,SUM(F9:F11),"")</x:f>
      </x:c>
      <x:c r="G12" s="22" t="str">
        <x:f>IF(COUNT(G9:G11)=3,SUM(G9:G11),"")</x:f>
      </x:c>
      <x:c r="H12" s="22" t="str">
        <x:f>IF(COUNT(H9:H11)=3,SUM(H9:H11),"")</x:f>
      </x:c>
    </x:row>
    <x:row r="13" ht="25" customHeight="1">
      <x:c r="A13" s="2" t="str">
        <x:v>房租／物业实际付款</x:v>
      </x:c>
      <x:c r="B13" s="8"/>
      <x:c r="C13" s="8"/>
      <x:c r="D13" s="8"/>
      <x:c r="E13" s="8"/>
      <x:c r="F13" s="8"/>
      <x:c r="G13" s="8"/>
      <x:c r="H13" s="8"/>
    </x:row>
    <x:row r="14" ht="25" customHeight="1">
      <x:c r="A14" s="2" t="str">
        <x:v>人工实际付款</x:v>
      </x:c>
      <x:c r="B14" s="8"/>
      <x:c r="C14" s="8"/>
      <x:c r="D14" s="8"/>
      <x:c r="E14" s="8"/>
      <x:c r="F14" s="8"/>
      <x:c r="G14" s="8"/>
      <x:c r="H14" s="8"/>
    </x:row>
    <x:row r="15" ht="25" customHeight="1">
      <x:c r="A15" s="2" t="str">
        <x:v>原料采购实际付款</x:v>
      </x:c>
      <x:c r="B15" s="8"/>
      <x:c r="C15" s="8"/>
      <x:c r="D15" s="8"/>
      <x:c r="E15" s="8"/>
      <x:c r="F15" s="8"/>
      <x:c r="G15" s="8"/>
      <x:c r="H15" s="8"/>
    </x:row>
    <x:row r="16" ht="25" customHeight="1">
      <x:c r="A16" s="2" t="str">
        <x:v>水电燃气实际付款</x:v>
      </x:c>
      <x:c r="B16" s="8"/>
      <x:c r="C16" s="8"/>
      <x:c r="D16" s="8"/>
      <x:c r="E16" s="8"/>
      <x:c r="F16" s="8"/>
      <x:c r="G16" s="8"/>
      <x:c r="H16" s="8"/>
    </x:row>
    <x:row r="17" ht="25" customHeight="1">
      <x:c r="A17" s="2" t="str">
        <x:v>营销实际付款</x:v>
      </x:c>
      <x:c r="B17" s="8"/>
      <x:c r="C17" s="8"/>
      <x:c r="D17" s="8"/>
      <x:c r="E17" s="8"/>
      <x:c r="F17" s="8"/>
      <x:c r="G17" s="8"/>
      <x:c r="H17" s="8"/>
    </x:row>
    <x:row r="18" ht="25" customHeight="1">
      <x:c r="A18" s="2" t="str">
        <x:v>平台／系统实际付款</x:v>
      </x:c>
      <x:c r="B18" s="8"/>
      <x:c r="C18" s="8"/>
      <x:c r="D18" s="8"/>
      <x:c r="E18" s="8"/>
      <x:c r="F18" s="8"/>
      <x:c r="G18" s="8"/>
      <x:c r="H18" s="8"/>
    </x:row>
    <x:row r="19" ht="25" customHeight="1">
      <x:c r="A19" s="2" t="str">
        <x:v>税费实际付款</x:v>
      </x:c>
      <x:c r="B19" s="8"/>
      <x:c r="C19" s="8"/>
      <x:c r="D19" s="8"/>
      <x:c r="E19" s="8"/>
      <x:c r="F19" s="8"/>
      <x:c r="G19" s="8"/>
      <x:c r="H19" s="8"/>
    </x:row>
    <x:row r="20" ht="25" customHeight="1">
      <x:c r="A20" s="2" t="str">
        <x:v>借款本金／利息付款</x:v>
      </x:c>
      <x:c r="B20" s="8"/>
      <x:c r="C20" s="8"/>
      <x:c r="D20" s="8"/>
      <x:c r="E20" s="8"/>
      <x:c r="F20" s="8"/>
      <x:c r="G20" s="8"/>
      <x:c r="H20" s="8"/>
    </x:row>
    <x:row r="21" ht="25" customHeight="1">
      <x:c r="A21" s="2" t="str">
        <x:v>设备／装修尾款付款</x:v>
      </x:c>
      <x:c r="B21" s="8"/>
      <x:c r="C21" s="8"/>
      <x:c r="D21" s="8"/>
      <x:c r="E21" s="8"/>
      <x:c r="F21" s="8"/>
      <x:c r="G21" s="8"/>
      <x:c r="H21" s="8"/>
    </x:row>
    <x:row r="22" ht="25" customHeight="1">
      <x:c r="A22" s="2" t="str">
        <x:v>押金／保证金支付</x:v>
      </x:c>
      <x:c r="B22" s="8"/>
      <x:c r="C22" s="8"/>
      <x:c r="D22" s="8"/>
      <x:c r="E22" s="8"/>
      <x:c r="F22" s="8"/>
      <x:c r="G22" s="8"/>
      <x:c r="H22" s="8"/>
    </x:row>
    <x:row r="23" ht="25" customHeight="1">
      <x:c r="A23" s="2" t="str">
        <x:v>其他现金流出</x:v>
      </x:c>
      <x:c r="B23" s="8"/>
      <x:c r="C23" s="8"/>
      <x:c r="D23" s="8"/>
      <x:c r="E23" s="8"/>
      <x:c r="F23" s="8"/>
      <x:c r="G23" s="8"/>
      <x:c r="H23" s="8"/>
    </x:row>
    <x:row r="24" ht="25" customHeight="1">
      <x:c r="A24" s="21" t="str">
        <x:v>流出合计</x:v>
      </x:c>
      <x:c r="B24" s="22" t="str">
        <x:f>IF(COUNT(B13:B23)=11,SUM(B13:B23),"")</x:f>
      </x:c>
      <x:c r="C24" s="22" t="str">
        <x:f>IF(COUNT(C13:C23)=11,SUM(C13:C23),"")</x:f>
      </x:c>
      <x:c r="D24" s="22" t="str">
        <x:f>IF(COUNT(D13:D23)=11,SUM(D13:D23),"")</x:f>
      </x:c>
      <x:c r="E24" s="22" t="str">
        <x:f>IF(COUNT(E13:E23)=11,SUM(E13:E23),"")</x:f>
      </x:c>
      <x:c r="F24" s="22" t="str">
        <x:f>IF(COUNT(F13:F23)=11,SUM(F13:F23),"")</x:f>
      </x:c>
      <x:c r="G24" s="22" t="str">
        <x:f>IF(COUNT(G13:G23)=11,SUM(G13:G23),"")</x:f>
      </x:c>
      <x:c r="H24" s="22" t="str">
        <x:f>IF(COUNT(H13:H23)=11,SUM(H13:H23),"")</x:f>
      </x:c>
    </x:row>
    <x:row r="25" ht="25" customHeight="1">
      <x:c r="A25" s="2" t="str">
        <x:v>现金净增减</x:v>
      </x:c>
      <x:c r="B25" s="14" t="str">
        <x:f>IF(COUNT(B12,B24)=2,B12-B24,"")</x:f>
      </x:c>
      <x:c r="C25" s="14" t="str">
        <x:f>IF(COUNT(C12,C24)=2,C12-C24,"")</x:f>
      </x:c>
      <x:c r="D25" s="14" t="str">
        <x:f>IF(COUNT(D12,D24)=2,D12-D24,"")</x:f>
      </x:c>
      <x:c r="E25" s="14" t="str">
        <x:f>IF(COUNT(E12,E24)=2,E12-E24,"")</x:f>
      </x:c>
      <x:c r="F25" s="14" t="str">
        <x:f>IF(COUNT(F12,F24)=2,F12-F24,"")</x:f>
      </x:c>
      <x:c r="G25" s="14" t="str">
        <x:f>IF(COUNT(G12,G24)=2,G12-G24,"")</x:f>
      </x:c>
      <x:c r="H25" s="14" t="str">
        <x:f>IF(COUNT(H12,H24)=2,H12-H24,"")</x:f>
      </x:c>
    </x:row>
    <x:row r="26" ht="25" customHeight="1">
      <x:c r="A26" s="21" t="str">
        <x:v>期末现金</x:v>
      </x:c>
      <x:c r="B26" s="22" t="str">
        <x:f>IF(AND(COUNT(B8,B25,B5)=3,B6&lt;&gt;"",B7&lt;&gt;""),B8+B25,"")</x:f>
      </x:c>
      <x:c r="C26" s="22" t="str">
        <x:f>IF(AND(COUNT(C8,C25,C5)=3,C6&lt;&gt;"",C7&lt;&gt;""),C8+C25,"")</x:f>
      </x:c>
      <x:c r="D26" s="22" t="str">
        <x:f>IF(AND(COUNT(D8,D25,D5)=3,D6&lt;&gt;"",D7&lt;&gt;""),D8+D25,"")</x:f>
      </x:c>
      <x:c r="E26" s="22" t="str">
        <x:f>IF(AND(COUNT(E8,E25,E5)=3,E6&lt;&gt;"",E7&lt;&gt;""),E8+E25,"")</x:f>
      </x:c>
      <x:c r="F26" s="22" t="str">
        <x:f>IF(AND(COUNT(F8,F25,F5)=3,F6&lt;&gt;"",F7&lt;&gt;""),F8+F25,"")</x:f>
      </x:c>
      <x:c r="G26" s="22" t="str">
        <x:f>IF(AND(COUNT(G8,G25,G5)=3,G6&lt;&gt;"",G7&lt;&gt;""),G8+G25,"")</x:f>
      </x:c>
      <x:c r="H26" s="22" t="str">
        <x:f>IF(AND(COUNT(H8,H25,H5)=3,H6&lt;&gt;"",H7&lt;&gt;""),H8+H25,"")</x:f>
      </x:c>
    </x:row>
    <x:row r="27" ht="25" customHeight="1">
      <x:c r="A27" s="2" t="str">
        <x:v>资金缺口</x:v>
      </x:c>
      <x:c r="B27" s="14" t="str">
        <x:f>IF(ISNUMBER(B26),MAX(-B26,0),"")</x:f>
      </x:c>
      <x:c r="C27" s="14" t="str">
        <x:f>IF(ISNUMBER(C26),MAX(-C26,0),"")</x:f>
      </x:c>
      <x:c r="D27" s="14" t="str">
        <x:f>IF(ISNUMBER(D26),MAX(-D26,0),"")</x:f>
      </x:c>
      <x:c r="E27" s="14" t="str">
        <x:f>IF(ISNUMBER(E26),MAX(-E26,0),"")</x:f>
      </x:c>
      <x:c r="F27" s="14" t="str">
        <x:f>IF(ISNUMBER(F26),MAX(-F26,0),"")</x:f>
      </x:c>
      <x:c r="G27" s="14" t="str">
        <x:f>IF(ISNUMBER(G26),MAX(-G26,0),"")</x:f>
      </x:c>
      <x:c r="H27" s="14" t="str">
        <x:f>IF(ISNUMBER(H26),MAX(-H26,0),"")</x:f>
      </x:c>
    </x:row>
    <x:row r="28" ht="25" customHeight="1">
      <x:c r="A28" s="2" t="str">
        <x:v>数据完整性</x:v>
      </x:c>
      <x:c r="B28" s="16" t="str">
        <x:f>IF(COUNT(B9:B11,B13:B23)&lt;14,"金额待补",IF(OR(B6="",B7=""),"口径／来源待补",IF(COUNT(B5,B8)&lt;2,"月份／期初待补","输入完整")))</x:f>
        <x:v>金额待补</x:v>
      </x:c>
      <x:c r="C28" s="16" t="str">
        <x:f>IF(COUNT(C9:C11,C13:C23)&lt;14,"金额待补",IF(OR(C6="",C7=""),"口径／来源待补",IF(COUNT(C5,C8)&lt;2,"月份／期初待补","输入完整")))</x:f>
        <x:v>金额待补</x:v>
      </x:c>
      <x:c r="D28" s="16" t="str">
        <x:f>IF(COUNT(D9:D11,D13:D23)&lt;14,"金额待补",IF(OR(D6="",D7=""),"口径／来源待补",IF(COUNT(D5,D8)&lt;2,"月份／期初待补","输入完整")))</x:f>
        <x:v>金额待补</x:v>
      </x:c>
      <x:c r="E28" s="16" t="str">
        <x:f>IF(COUNT(E9:E11,E13:E23)&lt;14,"金额待补",IF(OR(E6="",E7=""),"口径／来源待补",IF(COUNT(E5,E8)&lt;2,"月份／期初待补","输入完整")))</x:f>
        <x:v>金额待补</x:v>
      </x:c>
      <x:c r="F28" s="16" t="str">
        <x:f>IF(COUNT(F9:F11,F13:F23)&lt;14,"金额待补",IF(OR(F6="",F7=""),"口径／来源待补",IF(COUNT(F5,F8)&lt;2,"月份／期初待补","输入完整")))</x:f>
        <x:v>金额待补</x:v>
      </x:c>
      <x:c r="G28" s="16" t="str">
        <x:f>IF(COUNT(G9:G11,G13:G23)&lt;14,"金额待补",IF(OR(G6="",G7=""),"口径／来源待补",IF(COUNT(G5,G8)&lt;2,"月份／期初待补","输入完整")))</x:f>
        <x:v>金额待补</x:v>
      </x:c>
      <x:c r="H28" s="16" t="str">
        <x:f>IF(COUNT(H9:H11,H13:H23)&lt;14,"金额待补",IF(OR(H6="",H7=""),"口径／来源待补",IF(COUNT(H5,H8)&lt;2,"月份／期初待补","输入完整")))</x:f>
        <x:v>金额待补</x:v>
      </x:c>
    </x:row>
    <x:row r="29" ht="25" customHeight="1">
      <x:c r="A29" s="2" t="str">
        <x:v>警戒线提示</x:v>
      </x:c>
      <x:c r="B29" s="17" t="str">
        <x:f>IF(NOT(ISNUMBER(B26)),"待补数据",IF(B26&lt;0,"存在缺口",IF(NOT(ISNUMBER('现金流总览'!$B$7)),"未设警戒线",IF(B26&lt;'现金流总览'!$B$7,"低于自设警戒线","未触及自设线"))))</x:f>
        <x:v>待补数据</x:v>
      </x:c>
      <x:c r="C29" s="17" t="str">
        <x:f>IF(NOT(ISNUMBER(C26)),"待补数据",IF(C26&lt;0,"存在缺口",IF(NOT(ISNUMBER('现金流总览'!$B$7)),"未设警戒线",IF(C26&lt;'现金流总览'!$B$7,"低于自设警戒线","未触及自设线"))))</x:f>
        <x:v>待补数据</x:v>
      </x:c>
      <x:c r="D29" s="17" t="str">
        <x:f>IF(NOT(ISNUMBER(D26)),"待补数据",IF(D26&lt;0,"存在缺口",IF(NOT(ISNUMBER('现金流总览'!$B$7)),"未设警戒线",IF(D26&lt;'现金流总览'!$B$7,"低于自设警戒线","未触及自设线"))))</x:f>
        <x:v>待补数据</x:v>
      </x:c>
      <x:c r="E29" s="17" t="str">
        <x:f>IF(NOT(ISNUMBER(E26)),"待补数据",IF(E26&lt;0,"存在缺口",IF(NOT(ISNUMBER('现金流总览'!$B$7)),"未设警戒线",IF(E26&lt;'现金流总览'!$B$7,"低于自设警戒线","未触及自设线"))))</x:f>
        <x:v>待补数据</x:v>
      </x:c>
      <x:c r="F29" s="17" t="str">
        <x:f>IF(NOT(ISNUMBER(F26)),"待补数据",IF(F26&lt;0,"存在缺口",IF(NOT(ISNUMBER('现金流总览'!$B$7)),"未设警戒线",IF(F26&lt;'现金流总览'!$B$7,"低于自设警戒线","未触及自设线"))))</x:f>
        <x:v>待补数据</x:v>
      </x:c>
      <x:c r="G29" s="17" t="str">
        <x:f>IF(NOT(ISNUMBER(G26)),"待补数据",IF(G26&lt;0,"存在缺口",IF(NOT(ISNUMBER('现金流总览'!$B$7)),"未设警戒线",IF(G26&lt;'现金流总览'!$B$7,"低于自设警戒线","未触及自设线"))))</x:f>
        <x:v>待补数据</x:v>
      </x:c>
      <x:c r="H29" s="17" t="str">
        <x:f>IF(NOT(ISNUMBER(H26)),"待补数据",IF(H26&lt;0,"存在缺口",IF(NOT(ISNUMBER('现金流总览'!$B$7)),"未设警戒线",IF(H26&lt;'现金流总览'!$B$7,"低于自设警戒线","未触及自设线"))))</x:f>
        <x:v>待补数据</x:v>
      </x:c>
    </x:row>
    <x:row r="30" ht="25" customHeight="1">
      <x:c r="A30" s="2" t="str">
        <x:v>非现金折旧／摊销（备忘）</x:v>
      </x:c>
      <x:c r="B30" s="8"/>
      <x:c r="C30" s="8"/>
      <x:c r="D30" s="8"/>
      <x:c r="E30" s="8"/>
      <x:c r="F30" s="8"/>
      <x:c r="G30" s="8"/>
      <x:c r="H30" s="8"/>
    </x:row>
    <x:row r="31" ht="25" customHeight="1">
      <x:c r="A31" s="2" t="str">
        <x:v>核对负责人</x:v>
      </x:c>
      <x:c r="B31" s="6"/>
      <x:c r="C31" s="6"/>
      <x:c r="D31" s="6"/>
      <x:c r="E31" s="6"/>
      <x:c r="F31" s="6"/>
      <x:c r="G31" s="6"/>
      <x:c r="H31" s="6"/>
    </x:row>
    <x:row r="32" ht="25" customHeight="1">
      <x:c r="A32" s="2" t="str">
        <x:v>核对日期</x:v>
      </x:c>
      <x:c r="B32" s="7"/>
      <x:c r="C32" s="7"/>
      <x:c r="D32" s="7"/>
      <x:c r="E32" s="7"/>
      <x:c r="F32" s="7"/>
      <x:c r="G32" s="7"/>
      <x:c r="H32" s="7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</x:row>
    <x:row r="34" ht="25" customHeight="1">
      <x:c r="A34" s="2" t="str">
        <x:v>0须有依据；新增借款不是营业收入。不得将已扣平台费再次计入流出。</x:v>
      </x:c>
      <x:c r="B34" s="2"/>
      <x:c r="C34" s="2"/>
      <x:c r="D34" s="2"/>
      <x:c r="E34" s="2"/>
      <x:c r="F34" s="2"/>
      <x:c r="G34" s="2"/>
      <x:c r="H34" s="2"/>
    </x:row>
    <x:row r="35" ht="25" customHeight="1">
      <x:c r="A35" s="2" t="str">
        <x:v>期末为负表示缺口；余额接力计算，不自动补借款，也不预测回本。</x:v>
      </x:c>
      <x:c r="B35" s="2"/>
      <x:c r="C35" s="2"/>
      <x:c r="D35" s="2"/>
      <x:c r="E35" s="2"/>
      <x:c r="F35" s="2"/>
      <x:c r="G35" s="2"/>
      <x:c r="H35" s="2"/>
    </x:row>
    <x:row r="36" ht="25" customHeight="1">
      <x:c r="A36" s="2" t="str">
        <x:v>来源编号须能定位金额、付款日、税费口径；本表税费填实付，不预设税率。</x:v>
      </x:c>
      <x:c r="B36" s="2"/>
      <x:c r="C36" s="2"/>
      <x:c r="D36" s="2"/>
      <x:c r="E36" s="2"/>
      <x:c r="F36" s="2"/>
      <x:c r="G36" s="2"/>
      <x:c r="H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</x:row>
  </x:sheetData>
  <x:conditionalFormatting sqref="B26:H26">
    <x:cfRule type="cellIs" dxfId="0" priority="1" operator="lessThan">
      <x:formula>0</x:formula>
    </x:cfRule>
  </x:conditionalFormatting>
  <x:dataValidations count="1">
    <x:dataValidation type="list" sqref="B6:H6">
      <x:formula1>"实际到账／付款,已确认付款计划,用户情景假设"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19" hidden="0" customWidth="1"/>
    <x:col min="5" max="5" width="19" hidden="0" customWidth="1"/>
    <x:col min="6" max="6" width="19" hidden="0" customWidth="1"/>
    <x:col min="7" max="7" width="28" hidden="0" customWidth="1"/>
    <x:col min="8" max="8" width="19" hidden="0" customWidth="1"/>
    <x:col min="9" max="9" width="25" hidden="0" customWidth="1"/>
    <x:col min="10" max="10" width="25" hidden="0" customWidth="1"/>
    <x:col min="11" max="11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4" customHeight="1">
      <x:c r="A2" s="3" t="str">
        <x:v>付款节点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5" customHeight="1">
      <x:c r="A3" s="4" t="str">
        <x:v>辅助核对明细；不自动汇入月度表，手工汇总时按ID防重复。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30" customHeight="1">
      <x:c r="A5" s="11" t="str">
        <x:v>记录ID</x:v>
      </x:c>
      <x:c r="B5" s="11" t="str">
        <x:v>项目</x:v>
      </x:c>
      <x:c r="C5" s="11" t="str">
        <x:v>现金类别</x:v>
      </x:c>
      <x:c r="D5" s="11" t="str">
        <x:v>付款日</x:v>
      </x:c>
      <x:c r="E5" s="11" t="str">
        <x:v>金额（元）</x:v>
      </x:c>
      <x:c r="F5" s="11" t="str">
        <x:v>核实状态</x:v>
      </x:c>
      <x:c r="G5" s="11" t="str">
        <x:v>来源／条款</x:v>
      </x:c>
      <x:c r="H5" s="11" t="str">
        <x:v>负责人</x:v>
      </x:c>
      <x:c r="I5" s="11" t="str">
        <x:v>计入月度位置</x:v>
      </x:c>
      <x:c r="J5" s="11" t="str">
        <x:v>税费口径</x:v>
      </x:c>
      <x:c r="K5" s="11" t="str">
        <x:v>缺项提示</x:v>
      </x:c>
    </x:row>
    <x:row r="6" ht="25" customHeight="1">
      <x:c r="A6" s="2" t="str">
        <x:v>P01</x:v>
      </x:c>
      <x:c r="B6" s="6"/>
      <x:c r="C6" s="6"/>
      <x:c r="D6" s="7"/>
      <x:c r="E6" s="8"/>
      <x:c r="F6" s="6"/>
      <x:c r="G6" s="6"/>
      <x:c r="H6" s="6"/>
      <x:c r="I6" s="6"/>
      <x:c r="J6" s="6"/>
      <x:c r="K6" s="2" t="str">
        <x:f>IF(B6="","",IF(OR(NOT(ISNUMBER(D6)),NOT(ISNUMBER(E6)),G6="",J6="",F6&lt;&gt;"已确认"),"待核实","可核对入表"))</x:f>
      </x:c>
    </x:row>
    <x:row r="7" ht="25" customHeight="1">
      <x:c r="A7" s="2" t="str">
        <x:v>P02</x:v>
      </x:c>
      <x:c r="B7" s="6"/>
      <x:c r="C7" s="6"/>
      <x:c r="D7" s="7"/>
      <x:c r="E7" s="8"/>
      <x:c r="F7" s="6"/>
      <x:c r="G7" s="6"/>
      <x:c r="H7" s="6"/>
      <x:c r="I7" s="6"/>
      <x:c r="J7" s="6"/>
      <x:c r="K7" s="2" t="str">
        <x:f>IF(B7="","",IF(OR(NOT(ISNUMBER(D7)),NOT(ISNUMBER(E7)),G7="",J7="",F7&lt;&gt;"已确认"),"待核实","可核对入表"))</x:f>
      </x:c>
    </x:row>
    <x:row r="8" ht="25" customHeight="1">
      <x:c r="A8" s="2" t="str">
        <x:v>P03</x:v>
      </x:c>
      <x:c r="B8" s="6"/>
      <x:c r="C8" s="6"/>
      <x:c r="D8" s="7"/>
      <x:c r="E8" s="8"/>
      <x:c r="F8" s="6"/>
      <x:c r="G8" s="6"/>
      <x:c r="H8" s="6"/>
      <x:c r="I8" s="6"/>
      <x:c r="J8" s="6"/>
      <x:c r="K8" s="2" t="str">
        <x:f>IF(B8="","",IF(OR(NOT(ISNUMBER(D8)),NOT(ISNUMBER(E8)),G8="",J8="",F8&lt;&gt;"已确认"),"待核实","可核对入表"))</x:f>
      </x:c>
    </x:row>
    <x:row r="9" ht="25" customHeight="1">
      <x:c r="A9" s="2" t="str">
        <x:v>P04</x:v>
      </x:c>
      <x:c r="B9" s="6"/>
      <x:c r="C9" s="6"/>
      <x:c r="D9" s="7"/>
      <x:c r="E9" s="8"/>
      <x:c r="F9" s="6"/>
      <x:c r="G9" s="6"/>
      <x:c r="H9" s="6"/>
      <x:c r="I9" s="6"/>
      <x:c r="J9" s="6"/>
      <x:c r="K9" s="2" t="str">
        <x:f>IF(B9="","",IF(OR(NOT(ISNUMBER(D9)),NOT(ISNUMBER(E9)),G9="",J9="",F9&lt;&gt;"已确认"),"待核实","可核对入表"))</x:f>
      </x:c>
    </x:row>
    <x:row r="10" ht="25" customHeight="1">
      <x:c r="A10" s="2" t="str">
        <x:v>P05</x:v>
      </x:c>
      <x:c r="B10" s="6"/>
      <x:c r="C10" s="6"/>
      <x:c r="D10" s="7"/>
      <x:c r="E10" s="8"/>
      <x:c r="F10" s="6"/>
      <x:c r="G10" s="6"/>
      <x:c r="H10" s="6"/>
      <x:c r="I10" s="6"/>
      <x:c r="J10" s="6"/>
      <x:c r="K10" s="2" t="str">
        <x:f>IF(B10="","",IF(OR(NOT(ISNUMBER(D10)),NOT(ISNUMBER(E10)),G10="",J10="",F10&lt;&gt;"已确认"),"待核实","可核对入表"))</x:f>
      </x:c>
    </x:row>
    <x:row r="11" ht="25" customHeight="1">
      <x:c r="A11" s="2" t="str">
        <x:v>P06</x:v>
      </x:c>
      <x:c r="B11" s="6"/>
      <x:c r="C11" s="6"/>
      <x:c r="D11" s="7"/>
      <x:c r="E11" s="8"/>
      <x:c r="F11" s="6"/>
      <x:c r="G11" s="6"/>
      <x:c r="H11" s="6"/>
      <x:c r="I11" s="6"/>
      <x:c r="J11" s="6"/>
      <x:c r="K11" s="2" t="str">
        <x:f>IF(B11="","",IF(OR(NOT(ISNUMBER(D11)),NOT(ISNUMBER(E11)),G11="",J11="",F11&lt;&gt;"已确认"),"待核实","可核对入表"))</x:f>
      </x:c>
    </x:row>
    <x:row r="12" ht="25" customHeight="1">
      <x:c r="A12" s="2" t="str">
        <x:v>P07</x:v>
      </x:c>
      <x:c r="B12" s="6"/>
      <x:c r="C12" s="6"/>
      <x:c r="D12" s="7"/>
      <x:c r="E12" s="8"/>
      <x:c r="F12" s="6"/>
      <x:c r="G12" s="6"/>
      <x:c r="H12" s="6"/>
      <x:c r="I12" s="6"/>
      <x:c r="J12" s="6"/>
      <x:c r="K12" s="2" t="str">
        <x:f>IF(B12="","",IF(OR(NOT(ISNUMBER(D12)),NOT(ISNUMBER(E12)),G12="",J12="",F12&lt;&gt;"已确认"),"待核实","可核对入表"))</x:f>
      </x:c>
    </x:row>
    <x:row r="13" ht="25" customHeight="1">
      <x:c r="A13" s="2" t="str">
        <x:v>P08</x:v>
      </x:c>
      <x:c r="B13" s="6"/>
      <x:c r="C13" s="6"/>
      <x:c r="D13" s="7"/>
      <x:c r="E13" s="8"/>
      <x:c r="F13" s="6"/>
      <x:c r="G13" s="6"/>
      <x:c r="H13" s="6"/>
      <x:c r="I13" s="6"/>
      <x:c r="J13" s="6"/>
      <x:c r="K13" s="2" t="str">
        <x:f>IF(B13="","",IF(OR(NOT(ISNUMBER(D13)),NOT(ISNUMBER(E13)),G13="",J13="",F13&lt;&gt;"已确认"),"待核实","可核对入表"))</x:f>
      </x:c>
    </x:row>
    <x:row r="14" ht="25" customHeight="1">
      <x:c r="A14" s="2" t="str">
        <x:v>P09</x:v>
      </x:c>
      <x:c r="B14" s="6"/>
      <x:c r="C14" s="6"/>
      <x:c r="D14" s="7"/>
      <x:c r="E14" s="8"/>
      <x:c r="F14" s="6"/>
      <x:c r="G14" s="6"/>
      <x:c r="H14" s="6"/>
      <x:c r="I14" s="6"/>
      <x:c r="J14" s="6"/>
      <x:c r="K14" s="2" t="str">
        <x:f>IF(B14="","",IF(OR(NOT(ISNUMBER(D14)),NOT(ISNUMBER(E14)),G14="",J14="",F14&lt;&gt;"已确认"),"待核实","可核对入表"))</x:f>
      </x:c>
    </x:row>
    <x:row r="15" ht="25" customHeight="1">
      <x:c r="A15" s="2" t="str">
        <x:v>P10</x:v>
      </x:c>
      <x:c r="B15" s="6"/>
      <x:c r="C15" s="6"/>
      <x:c r="D15" s="7"/>
      <x:c r="E15" s="8"/>
      <x:c r="F15" s="6"/>
      <x:c r="G15" s="6"/>
      <x:c r="H15" s="6"/>
      <x:c r="I15" s="6"/>
      <x:c r="J15" s="6"/>
      <x:c r="K15" s="2" t="str">
        <x:f>IF(B15="","",IF(OR(NOT(ISNUMBER(D15)),NOT(ISNUMBER(E15)),G15="",J15="",F15&lt;&gt;"已确认"),"待核实","可核对入表"))</x:f>
      </x:c>
    </x:row>
    <x:row r="16" ht="25" customHeight="1">
      <x:c r="A16" s="2" t="str">
        <x:v>P11</x:v>
      </x:c>
      <x:c r="B16" s="6"/>
      <x:c r="C16" s="6"/>
      <x:c r="D16" s="7"/>
      <x:c r="E16" s="8"/>
      <x:c r="F16" s="6"/>
      <x:c r="G16" s="6"/>
      <x:c r="H16" s="6"/>
      <x:c r="I16" s="6"/>
      <x:c r="J16" s="6"/>
      <x:c r="K16" s="2" t="str">
        <x:f>IF(B16="","",IF(OR(NOT(ISNUMBER(D16)),NOT(ISNUMBER(E16)),G16="",J16="",F16&lt;&gt;"已确认"),"待核实","可核对入表"))</x:f>
      </x:c>
    </x:row>
    <x:row r="17" ht="25" customHeight="1">
      <x:c r="A17" s="2" t="str">
        <x:v>P12</x:v>
      </x:c>
      <x:c r="B17" s="6"/>
      <x:c r="C17" s="6"/>
      <x:c r="D17" s="7"/>
      <x:c r="E17" s="8"/>
      <x:c r="F17" s="6"/>
      <x:c r="G17" s="6"/>
      <x:c r="H17" s="6"/>
      <x:c r="I17" s="6"/>
      <x:c r="J17" s="6"/>
      <x:c r="K17" s="2" t="str">
        <x:f>IF(B17="","",IF(OR(NOT(ISNUMBER(D17)),NOT(ISNUMBER(E17)),G17="",J17="",F17&lt;&gt;"已确认"),"待核实","可核对入表"))</x:f>
      </x:c>
    </x:row>
    <x:row r="18" ht="25" customHeight="1">
      <x:c r="A18" s="2" t="str">
        <x:v>P13</x:v>
      </x:c>
      <x:c r="B18" s="6"/>
      <x:c r="C18" s="6"/>
      <x:c r="D18" s="7"/>
      <x:c r="E18" s="8"/>
      <x:c r="F18" s="6"/>
      <x:c r="G18" s="6"/>
      <x:c r="H18" s="6"/>
      <x:c r="I18" s="6"/>
      <x:c r="J18" s="6"/>
      <x:c r="K18" s="2" t="str">
        <x:f>IF(B18="","",IF(OR(NOT(ISNUMBER(D18)),NOT(ISNUMBER(E18)),G18="",J18="",F18&lt;&gt;"已确认"),"待核实","可核对入表"))</x:f>
      </x:c>
    </x:row>
    <x:row r="19" ht="25" customHeight="1">
      <x:c r="A19" s="2" t="str">
        <x:v>P14</x:v>
      </x:c>
      <x:c r="B19" s="6"/>
      <x:c r="C19" s="6"/>
      <x:c r="D19" s="7"/>
      <x:c r="E19" s="8"/>
      <x:c r="F19" s="6"/>
      <x:c r="G19" s="6"/>
      <x:c r="H19" s="6"/>
      <x:c r="I19" s="6"/>
      <x:c r="J19" s="6"/>
      <x:c r="K19" s="2" t="str">
        <x:f>IF(B19="","",IF(OR(NOT(ISNUMBER(D19)),NOT(ISNUMBER(E19)),G19="",J19="",F19&lt;&gt;"已确认"),"待核实","可核对入表"))</x:f>
      </x:c>
    </x:row>
    <x:row r="20" ht="25" customHeight="1">
      <x:c r="A20" s="2" t="str">
        <x:v>P15</x:v>
      </x:c>
      <x:c r="B20" s="6"/>
      <x:c r="C20" s="6"/>
      <x:c r="D20" s="7"/>
      <x:c r="E20" s="8"/>
      <x:c r="F20" s="6"/>
      <x:c r="G20" s="6"/>
      <x:c r="H20" s="6"/>
      <x:c r="I20" s="6"/>
      <x:c r="J20" s="6"/>
      <x:c r="K20" s="2" t="str">
        <x:f>IF(B20="","",IF(OR(NOT(ISNUMBER(D20)),NOT(ISNUMBER(E20)),G20="",J20="",F20&lt;&gt;"已确认"),"待核实","可核对入表"))</x:f>
      </x:c>
    </x:row>
    <x:row r="21" ht="25" customHeight="1">
      <x:c r="A21" s="2" t="str">
        <x:v>P16</x:v>
      </x:c>
      <x:c r="B21" s="6"/>
      <x:c r="C21" s="6"/>
      <x:c r="D21" s="7"/>
      <x:c r="E21" s="8"/>
      <x:c r="F21" s="6"/>
      <x:c r="G21" s="6"/>
      <x:c r="H21" s="6"/>
      <x:c r="I21" s="6"/>
      <x:c r="J21" s="6"/>
      <x:c r="K21" s="2" t="str">
        <x:f>IF(B21="","",IF(OR(NOT(ISNUMBER(D21)),NOT(ISNUMBER(E21)),G21="",J21="",F21&lt;&gt;"已确认"),"待核实","可核对入表"))</x:f>
      </x:c>
    </x:row>
    <x:row r="22" ht="25" customHeight="1">
      <x:c r="A22" s="2" t="str">
        <x:v>P17</x:v>
      </x:c>
      <x:c r="B22" s="6"/>
      <x:c r="C22" s="6"/>
      <x:c r="D22" s="7"/>
      <x:c r="E22" s="8"/>
      <x:c r="F22" s="6"/>
      <x:c r="G22" s="6"/>
      <x:c r="H22" s="6"/>
      <x:c r="I22" s="6"/>
      <x:c r="J22" s="6"/>
      <x:c r="K22" s="2" t="str">
        <x:f>IF(B22="","",IF(OR(NOT(ISNUMBER(D22)),NOT(ISNUMBER(E22)),G22="",J22="",F22&lt;&gt;"已确认"),"待核实","可核对入表"))</x:f>
      </x:c>
    </x:row>
    <x:row r="23" ht="25" customHeight="1">
      <x:c r="A23" s="2" t="str">
        <x:v>P18</x:v>
      </x:c>
      <x:c r="B23" s="6"/>
      <x:c r="C23" s="6"/>
      <x:c r="D23" s="7"/>
      <x:c r="E23" s="8"/>
      <x:c r="F23" s="6"/>
      <x:c r="G23" s="6"/>
      <x:c r="H23" s="6"/>
      <x:c r="I23" s="6"/>
      <x:c r="J23" s="6"/>
      <x:c r="K23" s="2" t="str">
        <x:f>IF(B23="","",IF(OR(NOT(ISNUMBER(D23)),NOT(ISNUMBER(E23)),G23="",J23="",F23&lt;&gt;"已确认"),"待核实","可核对入表"))</x:f>
      </x:c>
    </x:row>
    <x:row r="24" ht="25" customHeight="1">
      <x:c r="A24" s="2" t="str">
        <x:v>P19</x:v>
      </x:c>
      <x:c r="B24" s="6"/>
      <x:c r="C24" s="6"/>
      <x:c r="D24" s="7"/>
      <x:c r="E24" s="8"/>
      <x:c r="F24" s="6"/>
      <x:c r="G24" s="6"/>
      <x:c r="H24" s="6"/>
      <x:c r="I24" s="6"/>
      <x:c r="J24" s="6"/>
      <x:c r="K24" s="2" t="str">
        <x:f>IF(B24="","",IF(OR(NOT(ISNUMBER(D24)),NOT(ISNUMBER(E24)),G24="",J24="",F24&lt;&gt;"已确认"),"待核实","可核对入表"))</x:f>
      </x:c>
    </x:row>
    <x:row r="25" ht="25" customHeight="1">
      <x:c r="A25" s="2" t="str">
        <x:v>P20</x:v>
      </x:c>
      <x:c r="B25" s="6"/>
      <x:c r="C25" s="6"/>
      <x:c r="D25" s="7"/>
      <x:c r="E25" s="8"/>
      <x:c r="F25" s="6"/>
      <x:c r="G25" s="6"/>
      <x:c r="H25" s="6"/>
      <x:c r="I25" s="6"/>
      <x:c r="J25" s="6"/>
      <x:c r="K25" s="2" t="str">
        <x:f>IF(B25="","",IF(OR(NOT(ISNUMBER(D25)),NOT(ISNUMBER(E25)),G25="",J25="",F25&lt;&gt;"已确认"),"待核实","可核对入表"))</x:f>
      </x:c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5" customHeight="1">
      <x:c r="A27" s="2" t="str">
        <x:v>付款日早于起算日：不再计入；起算日前已付款的押金不作为可支配现金。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5" customHeight="1">
      <x:c r="A28" s="2" t="str">
        <x:v>未来返还押金须有到账依据；分期付款拆成不同ID；房租按付款日录入。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dataValidations count="2">
    <x:dataValidation type="list" sqref="F6:F25">
      <x:formula1>"已确认,待核实,缺失,不适用"</x:formula1>
    </x:dataValidation>
    <x:dataValidation type="list" sqref="C6:C25">
      <x:formula1>"持续支出,尾款／一次性,占用资金,借款本金／利息"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30" hidden="0" customWidth="1"/>
    <x:col min="3" max="3" width="30" hidden="0" customWidth="1"/>
    <x:col min="4" max="4" width="30" hidden="0" customWidth="1"/>
    <x:col min="5" max="5" width="19" hidden="0" customWidth="1"/>
    <x:col min="6" max="6" width="19" hidden="0" customWidth="1"/>
    <x:col min="7" max="7" width="19" hidden="0" customWidth="1"/>
    <x:col min="8" max="8" width="3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待核实项目</x:v>
      </x:c>
      <x:c r="B2" s="3"/>
      <x:c r="C2" s="3"/>
      <x:c r="D2" s="3"/>
      <x:c r="E2" s="3"/>
      <x:c r="F2" s="3"/>
      <x:c r="G2" s="3"/>
      <x:c r="H2" s="3"/>
    </x:row>
    <x:row r="3" ht="25" customHeight="1">
      <x:c r="A3" s="4" t="str">
        <x:v>金额未知保留空白；每次复核后更新状态与证据。</x:v>
      </x:c>
      <x:c r="B3" s="4"/>
      <x:c r="C3" s="4"/>
      <x:c r="D3" s="4"/>
      <x:c r="E3" s="4"/>
      <x:c r="F3" s="4"/>
      <x:c r="G3" s="4"/>
      <x:c r="H3" s="4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11" t="str">
        <x:v>记录ID</x:v>
      </x:c>
      <x:c r="B5" s="11" t="str">
        <x:v>待核实事项</x:v>
      </x:c>
      <x:c r="C5" s="11" t="str">
        <x:v>缺少字段</x:v>
      </x:c>
      <x:c r="D5" s="11" t="str">
        <x:v>核实方式</x:v>
      </x:c>
      <x:c r="E5" s="11" t="str">
        <x:v>负责人</x:v>
      </x:c>
      <x:c r="F5" s="11" t="str">
        <x:v>截止日</x:v>
      </x:c>
      <x:c r="G5" s="11" t="str">
        <x:v>状态</x:v>
      </x:c>
      <x:c r="H5" s="11" t="str">
        <x:v>确认依据</x:v>
      </x:c>
    </x:row>
    <x:row r="6" ht="25" customHeight="1">
      <x:c r="A6" s="2" t="str">
        <x:v>Q01</x:v>
      </x:c>
      <x:c r="B6" s="6" t="str">
        <x:v>期初可支配现金</x:v>
      </x:c>
      <x:c r="C6" s="6" t="str">
        <x:v>金额／受限款</x:v>
      </x:c>
      <x:c r="D6" s="6" t="str">
        <x:v>核对账户余额与受限款</x:v>
      </x:c>
      <x:c r="E6" s="6"/>
      <x:c r="F6" s="7"/>
      <x:c r="G6" s="6" t="str">
        <x:v>待核实</x:v>
      </x:c>
      <x:c r="H6" s="6"/>
    </x:row>
    <x:row r="7" ht="25" customHeight="1">
      <x:c r="A7" s="2" t="str">
        <x:v>Q02</x:v>
      </x:c>
      <x:c r="B7" s="6" t="str">
        <x:v>平台结算</x:v>
      </x:c>
      <x:c r="C7" s="6" t="str">
        <x:v>到账日／净额</x:v>
      </x:c>
      <x:c r="D7" s="6" t="str">
        <x:v>核对结算单与银行入账</x:v>
      </x:c>
      <x:c r="E7" s="6"/>
      <x:c r="F7" s="7"/>
      <x:c r="G7" s="6" t="str">
        <x:v>待核实</x:v>
      </x:c>
      <x:c r="H7" s="6"/>
    </x:row>
    <x:row r="8" ht="25" customHeight="1">
      <x:c r="A8" s="2" t="str">
        <x:v>Q03</x:v>
      </x:c>
      <x:c r="B8" s="6" t="str">
        <x:v>房租付款节奏</x:v>
      </x:c>
      <x:c r="C8" s="6" t="str">
        <x:v>付款日期／金额</x:v>
      </x:c>
      <x:c r="D8" s="6" t="str">
        <x:v>核对合同付款条款</x:v>
      </x:c>
      <x:c r="E8" s="6"/>
      <x:c r="F8" s="7"/>
      <x:c r="G8" s="6" t="str">
        <x:v>待核实</x:v>
      </x:c>
      <x:c r="H8" s="6"/>
    </x:row>
    <x:row r="9" ht="25" customHeight="1">
      <x:c r="A9" s="2" t="str">
        <x:v>Q04</x:v>
      </x:c>
      <x:c r="B9" s="6" t="str">
        <x:v>人工付款</x:v>
      </x:c>
      <x:c r="C9" s="6" t="str">
        <x:v>付款日／范围</x:v>
      </x:c>
      <x:c r="D9" s="6" t="str">
        <x:v>核对工资汇总及相关付款</x:v>
      </x:c>
      <x:c r="E9" s="6"/>
      <x:c r="F9" s="7"/>
      <x:c r="G9" s="6" t="str">
        <x:v>待核实</x:v>
      </x:c>
      <x:c r="H9" s="6"/>
    </x:row>
    <x:row r="10" ht="25" customHeight="1">
      <x:c r="A10" s="2" t="str">
        <x:v>Q05</x:v>
      </x:c>
      <x:c r="B10" s="6" t="str">
        <x:v>采购账期</x:v>
      </x:c>
      <x:c r="C10" s="6" t="str">
        <x:v>到账与付款月份</x:v>
      </x:c>
      <x:c r="D10" s="6" t="str">
        <x:v>核对订单／供应商账单</x:v>
      </x:c>
      <x:c r="E10" s="6"/>
      <x:c r="F10" s="7"/>
      <x:c r="G10" s="6" t="str">
        <x:v>待核实</x:v>
      </x:c>
      <x:c r="H10" s="6"/>
    </x:row>
    <x:row r="11" ht="25" customHeight="1">
      <x:c r="A11" s="2" t="str">
        <x:v>Q06</x:v>
      </x:c>
      <x:c r="B11" s="6" t="str">
        <x:v>水电燃气</x:v>
      </x:c>
      <x:c r="C11" s="6" t="str">
        <x:v>金额／缴费日</x:v>
      </x:c>
      <x:c r="D11" s="6" t="str">
        <x:v>核对账单与缴费凭证</x:v>
      </x:c>
      <x:c r="E11" s="6"/>
      <x:c r="F11" s="7"/>
      <x:c r="G11" s="6" t="str">
        <x:v>待核实</x:v>
      </x:c>
      <x:c r="H11" s="6"/>
    </x:row>
    <x:row r="12" ht="25" customHeight="1">
      <x:c r="A12" s="2" t="str">
        <x:v>Q07</x:v>
      </x:c>
      <x:c r="B12" s="6" t="str">
        <x:v>营销追加</x:v>
      </x:c>
      <x:c r="C12" s="6" t="str">
        <x:v>金额／审批依据</x:v>
      </x:c>
      <x:c r="D12" s="6" t="str">
        <x:v>核对计划和实际付款</x:v>
      </x:c>
      <x:c r="E12" s="6"/>
      <x:c r="F12" s="7"/>
      <x:c r="G12" s="6" t="str">
        <x:v>待核实</x:v>
      </x:c>
      <x:c r="H12" s="6"/>
    </x:row>
    <x:row r="13" ht="25" customHeight="1">
      <x:c r="A13" s="2" t="str">
        <x:v>Q08</x:v>
      </x:c>
      <x:c r="B13" s="6" t="str">
        <x:v>平台／系统费用</x:v>
      </x:c>
      <x:c r="C13" s="6" t="str">
        <x:v>净额扣除／另付</x:v>
      </x:c>
      <x:c r="D13" s="6" t="str">
        <x:v>核对结算方式避免重复</x:v>
      </x:c>
      <x:c r="E13" s="6"/>
      <x:c r="F13" s="7"/>
      <x:c r="G13" s="6" t="str">
        <x:v>待核实</x:v>
      </x:c>
      <x:c r="H13" s="6"/>
    </x:row>
    <x:row r="14" ht="25" customHeight="1">
      <x:c r="A14" s="2" t="str">
        <x:v>Q09</x:v>
      </x:c>
      <x:c r="B14" s="6" t="str">
        <x:v>税费付款</x:v>
      </x:c>
      <x:c r="C14" s="6" t="str">
        <x:v>实际金额／日期</x:v>
      </x:c>
      <x:c r="D14" s="6" t="str">
        <x:v>由财务核对付款记录</x:v>
      </x:c>
      <x:c r="E14" s="6"/>
      <x:c r="F14" s="7"/>
      <x:c r="G14" s="6" t="str">
        <x:v>待核实</x:v>
      </x:c>
      <x:c r="H14" s="6"/>
    </x:row>
    <x:row r="15" ht="25" customHeight="1">
      <x:c r="A15" s="2" t="str">
        <x:v>Q10</x:v>
      </x:c>
      <x:c r="B15" s="6" t="str">
        <x:v>借款偿还</x:v>
      </x:c>
      <x:c r="C15" s="6" t="str">
        <x:v>本金／利息日期</x:v>
      </x:c>
      <x:c r="D15" s="6" t="str">
        <x:v>核对还款计划</x:v>
      </x:c>
      <x:c r="E15" s="6"/>
      <x:c r="F15" s="7"/>
      <x:c r="G15" s="6" t="str">
        <x:v>待核实</x:v>
      </x:c>
      <x:c r="H15" s="6"/>
    </x:row>
    <x:row r="16" ht="25" customHeight="1">
      <x:c r="A16" s="2" t="str">
        <x:v>Q11</x:v>
      </x:c>
      <x:c r="B16" s="6" t="str">
        <x:v>设备／装修尾款</x:v>
      </x:c>
      <x:c r="C16" s="6" t="str">
        <x:v>余额／到期日</x:v>
      </x:c>
      <x:c r="D16" s="6" t="str">
        <x:v>核对合同及已付记录</x:v>
      </x:c>
      <x:c r="E16" s="6"/>
      <x:c r="F16" s="7"/>
      <x:c r="G16" s="6" t="str">
        <x:v>待核实</x:v>
      </x:c>
      <x:c r="H16" s="6"/>
    </x:row>
    <x:row r="17" ht="25" customHeight="1">
      <x:c r="A17" s="2" t="str">
        <x:v>Q12</x:v>
      </x:c>
      <x:c r="B17" s="6" t="str">
        <x:v>押金／保证金</x:v>
      </x:c>
      <x:c r="C17" s="6" t="str">
        <x:v>支付／退还条件</x:v>
      </x:c>
      <x:c r="D17" s="6" t="str">
        <x:v>核对协议与账户记录</x:v>
      </x:c>
      <x:c r="E17" s="6"/>
      <x:c r="F17" s="7"/>
      <x:c r="G17" s="6" t="str">
        <x:v>待核实</x:v>
      </x:c>
      <x:c r="H17" s="6"/>
    </x:row>
    <x:row r="18" ht="25" customHeight="1">
      <x:c r="A18" s="2" t="str">
        <x:v>Q13</x:v>
      </x:c>
      <x:c r="B18" s="6" t="str">
        <x:v>其他临时付款</x:v>
      </x:c>
      <x:c r="C18" s="6" t="str">
        <x:v>金额／时间</x:v>
      </x:c>
      <x:c r="D18" s="6" t="str">
        <x:v>核对维修等真实凭据</x:v>
      </x:c>
      <x:c r="E18" s="6"/>
      <x:c r="F18" s="7"/>
      <x:c r="G18" s="6" t="str">
        <x:v>待核实</x:v>
      </x:c>
      <x:c r="H18" s="6"/>
    </x:row>
    <x:row r="19" ht="25" customHeight="1">
      <x:c r="A19" s="2" t="str">
        <x:v>Q14</x:v>
      </x:c>
      <x:c r="B19" s="6" t="str">
        <x:v>情景假设</x:v>
      </x:c>
      <x:c r="C19" s="6" t="str">
        <x:v>输入依据／填写人</x:v>
      </x:c>
      <x:c r="D19" s="6" t="str">
        <x:v>让经营者确认假设</x:v>
      </x:c>
      <x:c r="E19" s="6"/>
      <x:c r="F19" s="7"/>
      <x:c r="G19" s="6" t="str">
        <x:v>待核实</x:v>
      </x:c>
      <x:c r="H19" s="6"/>
    </x:row>
    <x:row r="20" ht="25" customHeight="1">
      <x:c r="A20" s="2" t="str">
        <x:v>Q15</x:v>
      </x:c>
      <x:c r="B20" s="6" t="str">
        <x:v>月内现金顺序</x:v>
      </x:c>
      <x:c r="C20" s="6" t="str">
        <x:v>收入与支出先后</x:v>
      </x:c>
      <x:c r="D20" s="6" t="str">
        <x:v>按日核对到账和付款</x:v>
      </x:c>
      <x:c r="E20" s="6"/>
      <x:c r="F20" s="7"/>
      <x:c r="G20" s="6" t="str">
        <x:v>待核实</x:v>
      </x:c>
      <x:c r="H20" s="6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</x:sheetData>
  <x:dataValidations count="1">
    <x:dataValidation type="list" sqref="G6:G20">
      <x:formula1>"已确认,待核实,缺失,不适用"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情景测试</x:v>
      </x:c>
      <x:c r="B2" s="3"/>
      <x:c r="C2" s="3"/>
      <x:c r="D2" s="3"/>
      <x:c r="E2" s="3"/>
      <x:c r="F2" s="3"/>
      <x:c r="G2" s="3"/>
      <x:c r="H2" s="3"/>
    </x:row>
    <x:row r="3" ht="25" customHeight="1">
      <x:c r="A3" s="4" t="str">
        <x:v>全部金额由用户输入；不引用假设演示，不自动预测营业额。</x:v>
      </x:c>
      <x:c r="B3" s="4"/>
      <x:c r="C3" s="4"/>
      <x:c r="D3" s="4"/>
      <x:c r="E3" s="4"/>
      <x:c r="F3" s="4"/>
      <x:c r="G3" s="4"/>
      <x:c r="H3" s="4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情景名称</x:v>
      </x:c>
      <x:c r="B5" s="6"/>
      <x:c r="C5" s="2"/>
      <x:c r="D5" s="2" t="str">
        <x:v>只维护当前一组情景，另存副本保留其他情景。</x:v>
      </x:c>
      <x:c r="E5" s="2"/>
      <x:c r="F5" s="2"/>
      <x:c r="G5" s="2"/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30" customHeight="1">
      <x:c r="A7" s="11" t="str">
        <x:v>人民币元</x:v>
      </x:c>
      <x:c r="B7" s="11" t="str">
        <x:v>开业月</x:v>
      </x:c>
      <x:c r="C7" s="11" t="str">
        <x:v>第1月</x:v>
      </x:c>
      <x:c r="D7" s="11" t="str">
        <x:v>第2月</x:v>
      </x:c>
      <x:c r="E7" s="11" t="str">
        <x:v>第3月</x:v>
      </x:c>
      <x:c r="F7" s="11" t="str">
        <x:v>第4月</x:v>
      </x:c>
      <x:c r="G7" s="11" t="str">
        <x:v>第5月</x:v>
      </x:c>
      <x:c r="H7" s="11" t="str">
        <x:v>第6月</x:v>
      </x:c>
    </x:row>
    <x:row r="8" ht="25" customHeight="1">
      <x:c r="A8" s="2" t="str">
        <x:v>期初现金</x:v>
      </x:c>
      <x:c r="B8" s="8"/>
      <x:c r="C8" s="14" t="str">
        <x:f>IF(ISNUMBER(B13),B13,"")</x:f>
      </x:c>
      <x:c r="D8" s="14" t="str">
        <x:f>IF(ISNUMBER(C13),C13,"")</x:f>
      </x:c>
      <x:c r="E8" s="14" t="str">
        <x:f>IF(ISNUMBER(D13),D13,"")</x:f>
      </x:c>
      <x:c r="F8" s="14" t="str">
        <x:f>IF(ISNUMBER(E13),E13,"")</x:f>
      </x:c>
      <x:c r="G8" s="14" t="str">
        <x:f>IF(ISNUMBER(F13),F13,"")</x:f>
      </x:c>
      <x:c r="H8" s="14" t="str">
        <x:f>IF(ISNUMBER(G13),G13,"")</x:f>
      </x:c>
    </x:row>
    <x:row r="9" ht="25" customHeight="1">
      <x:c r="A9" s="2" t="str">
        <x:v>用户输入到账金额</x:v>
      </x:c>
      <x:c r="B9" s="8"/>
      <x:c r="C9" s="8"/>
      <x:c r="D9" s="8"/>
      <x:c r="E9" s="8"/>
      <x:c r="F9" s="8"/>
      <x:c r="G9" s="8"/>
      <x:c r="H9" s="8"/>
    </x:row>
    <x:row r="10" ht="25" customHeight="1">
      <x:c r="A10" s="2" t="str">
        <x:v>用户输入付款金额</x:v>
      </x:c>
      <x:c r="B10" s="8"/>
      <x:c r="C10" s="8"/>
      <x:c r="D10" s="8"/>
      <x:c r="E10" s="8"/>
      <x:c r="F10" s="8"/>
      <x:c r="G10" s="8"/>
      <x:c r="H10" s="8"/>
    </x:row>
    <x:row r="11" ht="25" customHeight="1">
      <x:c r="A11" s="2" t="str">
        <x:v>用户输入额外付款</x:v>
      </x:c>
      <x:c r="B11" s="8"/>
      <x:c r="C11" s="8"/>
      <x:c r="D11" s="8"/>
      <x:c r="E11" s="8"/>
      <x:c r="F11" s="8"/>
      <x:c r="G11" s="8"/>
      <x:c r="H11" s="8"/>
    </x:row>
    <x:row r="12" ht="25" customHeight="1">
      <x:c r="A12" s="2" t="str">
        <x:v>情景净增减</x:v>
      </x:c>
      <x:c r="B12" s="14" t="str">
        <x:f>IF(COUNT(B9:B11)=3,B9-B10-B11,"")</x:f>
      </x:c>
      <x:c r="C12" s="14" t="str">
        <x:f>IF(COUNT(C9:C11)=3,C9-C10-C11,"")</x:f>
      </x:c>
      <x:c r="D12" s="14" t="str">
        <x:f>IF(COUNT(D9:D11)=3,D9-D10-D11,"")</x:f>
      </x:c>
      <x:c r="E12" s="14" t="str">
        <x:f>IF(COUNT(E9:E11)=3,E9-E10-E11,"")</x:f>
      </x:c>
      <x:c r="F12" s="14" t="str">
        <x:f>IF(COUNT(F9:F11)=3,F9-F10-F11,"")</x:f>
      </x:c>
      <x:c r="G12" s="14" t="str">
        <x:f>IF(COUNT(G9:G11)=3,G9-G10-G11,"")</x:f>
      </x:c>
      <x:c r="H12" s="14" t="str">
        <x:f>IF(COUNT(H9:H11)=3,H9-H10-H11,"")</x:f>
      </x:c>
    </x:row>
    <x:row r="13" ht="25" customHeight="1">
      <x:c r="A13" s="2" t="str">
        <x:v>情景期末现金</x:v>
      </x:c>
      <x:c r="B13" s="20" t="str">
        <x:f>IF(AND(COUNT(B8,B12)=2,$B$5&lt;&gt;"",B15&lt;&gt;"",B16&lt;&gt;"",ISNUMBER(B17)),B8+B12,"")</x:f>
      </x:c>
      <x:c r="C13" s="20" t="str">
        <x:f>IF(AND(COUNT(C8,C12)=2,$B$5&lt;&gt;"",C15&lt;&gt;"",C16&lt;&gt;"",ISNUMBER(C17)),C8+C12,"")</x:f>
      </x:c>
      <x:c r="D13" s="20" t="str">
        <x:f>IF(AND(COUNT(D8,D12)=2,$B$5&lt;&gt;"",D15&lt;&gt;"",D16&lt;&gt;"",ISNUMBER(D17)),D8+D12,"")</x:f>
      </x:c>
      <x:c r="E13" s="20" t="str">
        <x:f>IF(AND(COUNT(E8,E12)=2,$B$5&lt;&gt;"",E15&lt;&gt;"",E16&lt;&gt;"",ISNUMBER(E17)),E8+E12,"")</x:f>
      </x:c>
      <x:c r="F13" s="20" t="str">
        <x:f>IF(AND(COUNT(F8,F12)=2,$B$5&lt;&gt;"",F15&lt;&gt;"",F16&lt;&gt;"",ISNUMBER(F17)),F8+F12,"")</x:f>
      </x:c>
      <x:c r="G13" s="20" t="str">
        <x:f>IF(AND(COUNT(G8,G12)=2,$B$5&lt;&gt;"",G15&lt;&gt;"",G16&lt;&gt;"",ISNUMBER(G17)),G8+G12,"")</x:f>
      </x:c>
      <x:c r="H13" s="20" t="str">
        <x:f>IF(AND(COUNT(H8,H12)=2,$B$5&lt;&gt;"",H15&lt;&gt;"",H16&lt;&gt;"",ISNUMBER(H17)),H8+H12,"")</x:f>
      </x:c>
    </x:row>
    <x:row r="14" ht="25" customHeight="1">
      <x:c r="A14" s="2" t="str">
        <x:v>情景资金缺口</x:v>
      </x:c>
      <x:c r="B14" s="20" t="str">
        <x:f>IF(ISNUMBER(B13),MAX(-B13,0),"")</x:f>
      </x:c>
      <x:c r="C14" s="20" t="str">
        <x:f>IF(ISNUMBER(C13),MAX(-C13,0),"")</x:f>
      </x:c>
      <x:c r="D14" s="20" t="str">
        <x:f>IF(ISNUMBER(D13),MAX(-D13,0),"")</x:f>
      </x:c>
      <x:c r="E14" s="20" t="str">
        <x:f>IF(ISNUMBER(E13),MAX(-E13,0),"")</x:f>
      </x:c>
      <x:c r="F14" s="20" t="str">
        <x:f>IF(ISNUMBER(F13),MAX(-F13,0),"")</x:f>
      </x:c>
      <x:c r="G14" s="20" t="str">
        <x:f>IF(ISNUMBER(G13),MAX(-G13,0),"")</x:f>
      </x:c>
      <x:c r="H14" s="20" t="str">
        <x:f>IF(ISNUMBER(H13),MAX(-H13,0),"")</x:f>
      </x:c>
    </x:row>
    <x:row r="15" ht="25" customHeight="1">
      <x:c r="A15" s="2" t="str">
        <x:v>假设依据／编号</x:v>
      </x:c>
      <x:c r="B15" s="6"/>
      <x:c r="C15" s="6"/>
      <x:c r="D15" s="6"/>
      <x:c r="E15" s="6"/>
      <x:c r="F15" s="6"/>
      <x:c r="G15" s="6"/>
      <x:c r="H15" s="6"/>
    </x:row>
    <x:row r="16" ht="25" customHeight="1">
      <x:c r="A16" s="2" t="str">
        <x:v>填写人</x:v>
      </x:c>
      <x:c r="B16" s="6"/>
      <x:c r="C16" s="6"/>
      <x:c r="D16" s="6"/>
      <x:c r="E16" s="6"/>
      <x:c r="F16" s="6"/>
      <x:c r="G16" s="6"/>
      <x:c r="H16" s="6"/>
    </x:row>
    <x:row r="17" ht="25" customHeight="1">
      <x:c r="A17" s="2" t="str">
        <x:v>复核日期</x:v>
      </x:c>
      <x:c r="B17" s="7"/>
      <x:c r="C17" s="7"/>
      <x:c r="D17" s="7"/>
      <x:c r="E17" s="7"/>
      <x:c r="F17" s="7"/>
      <x:c r="G17" s="7"/>
      <x:c r="H17" s="7"/>
    </x:row>
    <x:row r="18" ht="25" customHeight="1">
      <x:c r="A18" s="2" t="str">
        <x:v>情景输入状态</x:v>
      </x:c>
      <x:c r="B18" s="2" t="str">
        <x:f>IF(COUNT(B8:B11)&lt;4,"金额待补",IF(OR($B$5="",B15="",B16="",NOT(ISNUMBER(B17))),"假设记录待补","用户情景已填"))</x:f>
        <x:v>金额待补</x:v>
      </x:c>
      <x:c r="C18" s="2" t="str">
        <x:f>IF(COUNT(C8:C11)&lt;4,"金额待补",IF(OR($B$5="",C15="",C16="",NOT(ISNUMBER(C17))),"假设记录待补","用户情景已填"))</x:f>
        <x:v>金额待补</x:v>
      </x:c>
      <x:c r="D18" s="2" t="str">
        <x:f>IF(COUNT(D8:D11)&lt;4,"金额待补",IF(OR($B$5="",D15="",D16="",NOT(ISNUMBER(D17))),"假设记录待补","用户情景已填"))</x:f>
        <x:v>金额待补</x:v>
      </x:c>
      <x:c r="E18" s="2" t="str">
        <x:f>IF(COUNT(E8:E11)&lt;4,"金额待补",IF(OR($B$5="",E15="",E16="",NOT(ISNUMBER(E17))),"假设记录待补","用户情景已填"))</x:f>
        <x:v>金额待补</x:v>
      </x:c>
      <x:c r="F18" s="2" t="str">
        <x:f>IF(COUNT(F8:F11)&lt;4,"金额待补",IF(OR($B$5="",F15="",F16="",NOT(ISNUMBER(F17))),"假设记录待补","用户情景已填"))</x:f>
        <x:v>金额待补</x:v>
      </x:c>
      <x:c r="G18" s="2" t="str">
        <x:f>IF(COUNT(G8:G11)&lt;4,"金额待补",IF(OR($B$5="",G15="",G16="",NOT(ISNUMBER(G17))),"假设记录待补","用户情景已填"))</x:f>
        <x:v>金额待补</x:v>
      </x:c>
      <x:c r="H18" s="2" t="str">
        <x:f>IF(COUNT(H8:H11)&lt;4,"金额待补",IF(OR($B$5="",H15="",H16="",NOT(ISNUMBER(H17))),"假设记录待补","用户情景已填"))</x:f>
        <x:v>金额待补</x:v>
      </x:c>
    </x:row>
    <x:row r="19" ht="25" customHeight="1">
      <x:c r="A19" s="2"/>
      <x:c r="B19" s="2"/>
      <x:c r="C19" s="2"/>
      <x:c r="D19" s="2"/>
      <x:c r="E19" s="2"/>
      <x:c r="F19" s="2"/>
      <x:c r="G19" s="2"/>
      <x:c r="H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</x:row>
    <x:row r="21" ht="25" customHeight="1">
      <x:c r="A21" s="2" t="str">
        <x:v>到账金额填写假设现金到账，不填写自动生成的营业额。</x:v>
      </x:c>
      <x:c r="B21" s="2"/>
      <x:c r="C21" s="2"/>
      <x:c r="D21" s="2"/>
      <x:c r="E21" s="2"/>
      <x:c r="F21" s="2"/>
      <x:c r="G21" s="2"/>
      <x:c r="H21" s="2"/>
    </x:row>
    <x:row r="22" ht="25" customHeight="1">
      <x:c r="A22" s="2" t="str">
        <x:v>付款金额包含所有常规、尾款及占用资金；额外付款不得重复包含。</x:v>
      </x:c>
      <x:c r="B22" s="2"/>
      <x:c r="C22" s="2"/>
      <x:c r="D22" s="2"/>
      <x:c r="E22" s="2"/>
      <x:c r="F22" s="2"/>
      <x:c r="G22" s="2"/>
      <x:c r="H22" s="2"/>
    </x:row>
    <x:row r="23" ht="25" customHeight="1">
      <x:c r="A23" s="2" t="str">
        <x:v>未知留空；无额外付款经确认后填0。期初金额与月度口径保持一致。</x:v>
      </x:c>
      <x:c r="B23" s="2"/>
      <x:c r="C23" s="2"/>
      <x:c r="D23" s="2"/>
      <x:c r="E23" s="2"/>
      <x:c r="F23" s="2"/>
      <x:c r="G23" s="2"/>
      <x:c r="H23" s="2"/>
    </x:row>
    <x:row r="24" ht="25" customHeight="1">
      <x:c r="A24" s="2" t="str">
        <x:v>需要测试到账延迟时，将该款移至假设到账月，不得两个月各记一次。</x:v>
      </x:c>
      <x:c r="B24" s="2"/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</x:sheetData>
  <x:conditionalFormatting sqref="B13:H13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假设演示</x:v>
      </x:c>
      <x:c r="B2" s="3"/>
      <x:c r="C2" s="3"/>
      <x:c r="D2" s="3"/>
      <x:c r="E2" s="3"/>
      <x:c r="F2" s="3"/>
      <x:c r="G2" s="3"/>
      <x:c r="H2" s="3"/>
    </x:row>
    <x:row r="3" ht="25" customHeight="1">
      <x:c r="A3" s="4" t="str">
        <x:v>全部数字为编辑假设，仅说明填法；不是真实门店，不馈入空白模板。</x:v>
      </x:c>
      <x:c r="B3" s="4"/>
      <x:c r="C3" s="4"/>
      <x:c r="D3" s="4"/>
      <x:c r="E3" s="4"/>
      <x:c r="F3" s="4"/>
      <x:c r="G3" s="4"/>
      <x:c r="H3" s="4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11" t="str">
        <x:v>人民币元</x:v>
      </x:c>
      <x:c r="B5" s="11" t="str">
        <x:v>开业月</x:v>
      </x:c>
      <x:c r="C5" s="11" t="str">
        <x:v>第1月</x:v>
      </x:c>
      <x:c r="D5" s="11" t="str">
        <x:v>第2月</x:v>
      </x:c>
      <x:c r="E5" s="11" t="str">
        <x:v>第3月</x:v>
      </x:c>
      <x:c r="F5" s="11" t="str">
        <x:v>第4月</x:v>
      </x:c>
      <x:c r="G5" s="11" t="str">
        <x:v>第5月</x:v>
      </x:c>
      <x:c r="H5" s="11" t="str">
        <x:v>第6月</x:v>
      </x:c>
    </x:row>
    <x:row r="6" ht="25" customHeight="1">
      <x:c r="A6" s="2" t="str">
        <x:v>期初现金</x:v>
      </x:c>
      <x:c r="B6" s="14" t="n">
        <x:v>180000</x:v>
      </x:c>
      <x:c r="C6" s="14" t="n">
        <x:f>B10</x:f>
        <x:v>147000</x:v>
      </x:c>
      <x:c r="D6" s="14" t="n">
        <x:f>C10</x:f>
        <x:v>134000</x:v>
      </x:c>
      <x:c r="E6" s="14" t="n">
        <x:f>D10</x:f>
        <x:v>51000</x:v>
      </x:c>
      <x:c r="F6" s="14" t="n">
        <x:f>E10</x:f>
        <x:v>28000</x:v>
      </x:c>
      <x:c r="G6" s="14" t="n">
        <x:f>F10</x:f>
        <x:v>10000</x:v>
      </x:c>
      <x:c r="H6" s="14" t="n">
        <x:f>G10</x:f>
        <x:v>-8000</x:v>
      </x:c>
    </x:row>
    <x:row r="7" ht="25" customHeight="1">
      <x:c r="A7" s="2" t="str">
        <x:v>假设现金流入</x:v>
      </x:c>
      <x:c r="B7" s="14" t="n">
        <x:v>100000</x:v>
      </x:c>
      <x:c r="C7" s="14" t="n">
        <x:v>100000</x:v>
      </x:c>
      <x:c r="D7" s="14" t="n">
        <x:v>90000</x:v>
      </x:c>
      <x:c r="E7" s="14" t="n">
        <x:v>90000</x:v>
      </x:c>
      <x:c r="F7" s="14" t="n">
        <x:v>95000</x:v>
      </x:c>
      <x:c r="G7" s="14" t="n">
        <x:v>95000</x:v>
      </x:c>
      <x:c r="H7" s="14" t="n">
        <x:v>100000</x:v>
      </x:c>
    </x:row>
    <x:row r="8" ht="25" customHeight="1">
      <x:c r="A8" s="2" t="str">
        <x:v>假设现金流出</x:v>
      </x:c>
      <x:c r="B8" s="14" t="n">
        <x:v>133000</x:v>
      </x:c>
      <x:c r="C8" s="14" t="n">
        <x:v>113000</x:v>
      </x:c>
      <x:c r="D8" s="14" t="n">
        <x:v>173000</x:v>
      </x:c>
      <x:c r="E8" s="14" t="n">
        <x:v>113000</x:v>
      </x:c>
      <x:c r="F8" s="14" t="n">
        <x:v>113000</x:v>
      </x:c>
      <x:c r="G8" s="14" t="n">
        <x:v>113000</x:v>
      </x:c>
      <x:c r="H8" s="14" t="n">
        <x:v>173000</x:v>
      </x:c>
    </x:row>
    <x:row r="9" ht="25" customHeight="1">
      <x:c r="A9" s="2" t="str">
        <x:v>净增减</x:v>
      </x:c>
      <x:c r="B9" s="14" t="n">
        <x:f>B7-B8</x:f>
        <x:v>-33000</x:v>
      </x:c>
      <x:c r="C9" s="14" t="n">
        <x:f>C7-C8</x:f>
        <x:v>-13000</x:v>
      </x:c>
      <x:c r="D9" s="14" t="n">
        <x:f>D7-D8</x:f>
        <x:v>-83000</x:v>
      </x:c>
      <x:c r="E9" s="14" t="n">
        <x:f>E7-E8</x:f>
        <x:v>-23000</x:v>
      </x:c>
      <x:c r="F9" s="14" t="n">
        <x:f>F7-F8</x:f>
        <x:v>-18000</x:v>
      </x:c>
      <x:c r="G9" s="14" t="n">
        <x:f>G7-G8</x:f>
        <x:v>-18000</x:v>
      </x:c>
      <x:c r="H9" s="14" t="n">
        <x:f>H7-H8</x:f>
        <x:v>-73000</x:v>
      </x:c>
    </x:row>
    <x:row r="10" ht="25" customHeight="1">
      <x:c r="A10" s="2" t="str">
        <x:v>期末现金</x:v>
      </x:c>
      <x:c r="B10" s="14" t="n">
        <x:f>B6+B9</x:f>
        <x:v>147000</x:v>
      </x:c>
      <x:c r="C10" s="14" t="n">
        <x:f>C6+C9</x:f>
        <x:v>134000</x:v>
      </x:c>
      <x:c r="D10" s="14" t="n">
        <x:f>D6+D9</x:f>
        <x:v>51000</x:v>
      </x:c>
      <x:c r="E10" s="14" t="n">
        <x:f>E6+E9</x:f>
        <x:v>28000</x:v>
      </x:c>
      <x:c r="F10" s="14" t="n">
        <x:f>F6+F9</x:f>
        <x:v>10000</x:v>
      </x:c>
      <x:c r="G10" s="14" t="n">
        <x:f>G6+G9</x:f>
        <x:v>-8000</x:v>
      </x:c>
      <x:c r="H10" s="14" t="n">
        <x:f>H6+H9</x:f>
        <x:v>-81000</x:v>
      </x:c>
    </x:row>
    <x:row r="11" ht="25" customHeight="1">
      <x:c r="A11" s="2" t="str">
        <x:v>缺口</x:v>
      </x:c>
      <x:c r="B11" s="14" t="n">
        <x:f>MAX(-B10,0)</x:f>
        <x:v>0</x:v>
      </x:c>
      <x:c r="C11" s="14" t="n">
        <x:f>MAX(-C10,0)</x:f>
        <x:v>0</x:v>
      </x:c>
      <x:c r="D11" s="14" t="n">
        <x:f>MAX(-D10,0)</x:f>
        <x:v>0</x:v>
      </x:c>
      <x:c r="E11" s="14" t="n">
        <x:f>MAX(-E10,0)</x:f>
        <x:v>0</x:v>
      </x:c>
      <x:c r="F11" s="14" t="n">
        <x:f>MAX(-F10,0)</x:f>
        <x:v>0</x:v>
      </x:c>
      <x:c r="G11" s="14" t="n">
        <x:f>MAX(-G10,0)</x:f>
        <x:v>8000</x:v>
      </x:c>
      <x:c r="H11" s="14" t="n">
        <x:f>MAX(-H10,0)</x:f>
        <x:v>81000</x:v>
      </x:c>
    </x:row>
    <x:row r="12" ht="25" customHeight="1">
      <x:c r="A12" s="2"/>
      <x:c r="B12" s="14"/>
      <x:c r="C12" s="14"/>
      <x:c r="D12" s="14"/>
      <x:c r="E12" s="14"/>
      <x:c r="F12" s="14"/>
      <x:c r="G12" s="14"/>
      <x:c r="H12" s="14"/>
    </x:row>
    <x:row r="13" ht="25" customHeight="1">
      <x:c r="A13" s="2"/>
      <x:c r="B13" s="14"/>
      <x:c r="C13" s="14"/>
      <x:c r="D13" s="14"/>
      <x:c r="E13" s="14"/>
      <x:c r="F13" s="14"/>
      <x:c r="G13" s="14"/>
      <x:c r="H13" s="14"/>
    </x:row>
    <x:row r="14" ht="25" customHeight="1">
      <x:c r="A14" s="2" t="str">
        <x:v>假设静态现金</x:v>
      </x:c>
      <x:c r="B14" s="14" t="n">
        <x:v>120000</x:v>
      </x:c>
      <x:c r="C14" s="14"/>
      <x:c r="D14" s="14"/>
      <x:c r="E14" s="14"/>
      <x:c r="F14" s="14"/>
      <x:c r="G14" s="14"/>
      <x:c r="H14" s="14"/>
    </x:row>
    <x:row r="15" ht="25" customHeight="1">
      <x:c r="A15" s="2" t="str">
        <x:v>假设每月持续支出</x:v>
      </x:c>
      <x:c r="B15" s="14" t="n">
        <x:v>60000</x:v>
      </x:c>
      <x:c r="C15" s="14"/>
      <x:c r="D15" s="14"/>
      <x:c r="E15" s="14"/>
      <x:c r="F15" s="14"/>
      <x:c r="G15" s="14"/>
      <x:c r="H15" s="14"/>
    </x:row>
    <x:row r="16" ht="25" customHeight="1">
      <x:c r="A16" s="2" t="str">
        <x:v>零收入静态覆盖月数</x:v>
      </x:c>
      <x:c r="B16" s="23" t="n">
        <x:f>IF(COUNT(B14:B15)&lt;2,"",IF(B15&gt;0,B14/B15,"不适用"))</x:f>
        <x:v>2</x:v>
      </x:c>
      <x:c r="C16" s="2"/>
      <x:c r="D16" s="2"/>
      <x:c r="E16" s="2"/>
      <x:c r="F16" s="2"/>
      <x:c r="G16" s="2"/>
      <x:c r="H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</x:row>
    <x:row r="18" ht="25" customHeight="1">
      <x:c r="A18" s="2" t="str">
        <x:v>静态覆盖：假设零收入、每月支出相同且无新增资金，仅为除法演示。</x:v>
      </x:c>
      <x:c r="B18" s="2"/>
      <x:c r="C18" s="2"/>
      <x:c r="D18" s="2"/>
      <x:c r="E18" s="2"/>
      <x:c r="F18" s="2"/>
      <x:c r="G18" s="2"/>
      <x:c r="H18" s="2"/>
    </x:row>
    <x:row r="19" ht="25" customHeight="1">
      <x:c r="A19" s="2" t="str">
        <x:v>不包含集中付款、日内时间差和临时支出；不能用于判断真实存续期。</x:v>
      </x:c>
      <x:c r="B19" s="2"/>
      <x:c r="C19" s="2"/>
      <x:c r="D19" s="2"/>
      <x:c r="E19" s="2"/>
      <x:c r="F19" s="2"/>
      <x:c r="G19" s="2"/>
      <x:c r="H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</x:row>
    <x:row r="21" ht="25" customHeight="1">
      <x:c r="A21" s="2" t="str">
        <x:v>假设来源</x:v>
      </x:c>
      <x:c r="B21" s="2" t="str">
        <x:v>全部由编辑构造，2026-10-09，无行业比例或实际店账。</x:v>
      </x:c>
      <x:c r="C21" s="2"/>
      <x:c r="D21" s="2"/>
      <x:c r="E21" s="2"/>
      <x:c r="F21" s="2"/>
      <x:c r="G21" s="2"/>
      <x:c r="H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2" t="str">
        <x:v>开业月流出构成（假设）</x:v>
      </x:c>
      <x:c r="B23" s="2"/>
      <x:c r="C23" s="2"/>
      <x:c r="D23" s="2"/>
      <x:c r="E23" s="2"/>
      <x:c r="F23" s="2"/>
      <x:c r="G23" s="2"/>
      <x:c r="H23" s="2"/>
    </x:row>
    <x:row r="24" ht="25" customHeight="1">
      <x:c r="A24" s="2" t="str">
        <x:v>人工50000、采购35000、场地20000、能源8000、营销15000、其他5000。</x:v>
      </x:c>
      <x:c r="B24" s="2"/>
      <x:c r="C24" s="2"/>
      <x:c r="D24" s="2"/>
      <x:c r="E24" s="2"/>
      <x:c r="F24" s="2"/>
      <x:c r="G24" s="2"/>
      <x:c r="H24" s="2"/>
    </x:row>
    <x:row r="25" ht="25" customHeight="1">
      <x:c r="A25" s="2" t="str">
        <x:v>第2月和第6月另有集中付款60000；这些数字不代表推荐预算。</x:v>
      </x:c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</x:sheetData>
  <x:pageMargins left="0.7" right="0.7" top="0.75" bottom="0.75" header="0.3" footer="0.3"/>
</x:worksheet>
</file>